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PS\sufi\completed\PROJECT-80(D)\"/>
    </mc:Choice>
  </mc:AlternateContent>
  <bookViews>
    <workbookView xWindow="0" yWindow="0" windowWidth="28800" windowHeight="12300" tabRatio="833"/>
  </bookViews>
  <sheets>
    <sheet name="MAIN BUILDING" sheetId="1" r:id="rId1"/>
  </sheets>
  <definedNames>
    <definedName name="_xlnm.Print_Area" localSheetId="0">'MAIN BUILDING'!$A$1:$P$84</definedName>
    <definedName name="_xlnm.Print_Titles" localSheetId="0">'MAIN BUILDING'!$63:$63</definedName>
    <definedName name="TotalMonthlyExpenses">SUM(#REF!)</definedName>
    <definedName name="TotalMonthlyIncome">SUM(#REF!)</definedName>
  </definedNames>
  <calcPr calcId="162913"/>
</workbook>
</file>

<file path=xl/calcChain.xml><?xml version="1.0" encoding="utf-8"?>
<calcChain xmlns="http://schemas.openxmlformats.org/spreadsheetml/2006/main">
  <c r="H133" i="1" l="1"/>
  <c r="B125" i="1"/>
  <c r="B67" i="1" l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8" i="1"/>
  <c r="B93" i="1"/>
  <c r="B94" i="1"/>
  <c r="B95" i="1"/>
  <c r="B96" i="1"/>
  <c r="B97" i="1"/>
  <c r="B118" i="1"/>
  <c r="B130" i="1"/>
  <c r="P82" i="1" l="1"/>
  <c r="B136" i="1"/>
  <c r="P136" i="1" l="1"/>
  <c r="P93" i="1"/>
  <c r="B89" i="1" l="1"/>
  <c r="B90" i="1"/>
  <c r="B91" i="1"/>
  <c r="B92" i="1"/>
  <c r="B99" i="1"/>
  <c r="B105" i="1"/>
  <c r="B109" i="1"/>
  <c r="B113" i="1"/>
  <c r="B117" i="1"/>
  <c r="B121" i="1"/>
  <c r="B128" i="1"/>
  <c r="B132" i="1"/>
  <c r="B112" i="1"/>
  <c r="B116" i="1"/>
  <c r="B131" i="1"/>
  <c r="B87" i="1"/>
  <c r="B100" i="1"/>
  <c r="B106" i="1"/>
  <c r="B110" i="1"/>
  <c r="B114" i="1"/>
  <c r="B129" i="1"/>
  <c r="B133" i="1"/>
  <c r="B134" i="1"/>
  <c r="B98" i="1"/>
  <c r="B108" i="1"/>
  <c r="B120" i="1"/>
  <c r="B135" i="1"/>
  <c r="B101" i="1"/>
  <c r="B107" i="1"/>
  <c r="B111" i="1"/>
  <c r="B115" i="1"/>
  <c r="B119" i="1"/>
  <c r="B126" i="1"/>
  <c r="B104" i="1"/>
  <c r="B127" i="1"/>
  <c r="P138" i="1" l="1"/>
  <c r="P140" i="1" s="1"/>
  <c r="P139" i="1" l="1"/>
  <c r="P141" i="1" s="1"/>
  <c r="B141" i="1" l="1"/>
  <c r="B140" i="1"/>
  <c r="B139" i="1"/>
  <c r="B138" i="1"/>
  <c r="B66" i="1"/>
</calcChain>
</file>

<file path=xl/sharedStrings.xml><?xml version="1.0" encoding="utf-8"?>
<sst xmlns="http://schemas.openxmlformats.org/spreadsheetml/2006/main" count="175" uniqueCount="118">
  <si>
    <t>S#</t>
  </si>
  <si>
    <t>CSI NO</t>
  </si>
  <si>
    <t>QTY.</t>
  </si>
  <si>
    <t>DIVISION 02 - EXISTING CONDITIONS</t>
  </si>
  <si>
    <t>DETAIL #</t>
  </si>
  <si>
    <t>LS</t>
  </si>
  <si>
    <t>SUPERVISION</t>
  </si>
  <si>
    <t>DIVISION 01 - GENERAL REQUIREMENTS</t>
  </si>
  <si>
    <t>Subtotal</t>
  </si>
  <si>
    <t>Calc.</t>
  </si>
  <si>
    <t>MOBILIZATION</t>
  </si>
  <si>
    <t>DESCRIPTION</t>
  </si>
  <si>
    <t>DWG #</t>
  </si>
  <si>
    <t xml:space="preserve">                                                   </t>
  </si>
  <si>
    <t xml:space="preserve">BIDDER NAME:  </t>
  </si>
  <si>
    <t>UNIT</t>
  </si>
  <si>
    <t xml:space="preserve"> ID:  </t>
  </si>
  <si>
    <t>PERMITS</t>
  </si>
  <si>
    <t>Total.</t>
  </si>
  <si>
    <t>G.Total</t>
  </si>
  <si>
    <t>Please review prices before submission of bid</t>
  </si>
  <si>
    <t>BOND &amp; INSURANCE</t>
  </si>
  <si>
    <t>SUBMITTALS &amp; SAMPLES</t>
  </si>
  <si>
    <t>TEMPORARY FACILITIES &amp; CONTROLS</t>
  </si>
  <si>
    <t>PROJECT SCHEDULE</t>
  </si>
  <si>
    <t>CLOSEOUT PROCEDURES</t>
  </si>
  <si>
    <t>LABOR</t>
  </si>
  <si>
    <t>TOTAL COST</t>
  </si>
  <si>
    <t>Manhour / Unit</t>
  </si>
  <si>
    <t>Add wastage of materials</t>
  </si>
  <si>
    <t>MATERIAL  (PER UNIT)</t>
  </si>
  <si>
    <t>COST</t>
  </si>
  <si>
    <t>$/HOUR</t>
  </si>
  <si>
    <t>EQUIPMENT (PER UNIT)</t>
  </si>
  <si>
    <t>COMPOSITE RATE/UNIT</t>
  </si>
  <si>
    <t>EA</t>
  </si>
  <si>
    <t>SF</t>
  </si>
  <si>
    <t>LF</t>
  </si>
  <si>
    <t>CY</t>
  </si>
  <si>
    <t>DIVISION 32 - EXTERIOR IMPROVEMENT</t>
  </si>
  <si>
    <t>CONCRETE WORK</t>
  </si>
  <si>
    <t>ASPHALT PAVING</t>
  </si>
  <si>
    <t>UTILITIES</t>
  </si>
  <si>
    <t>WATER UTILITIES</t>
  </si>
  <si>
    <t>`</t>
  </si>
  <si>
    <t>FIRE HYDRANT</t>
  </si>
  <si>
    <t>EXCAVATION</t>
  </si>
  <si>
    <t>BEDDING</t>
  </si>
  <si>
    <t>TRENCH SPOIL EXPORT</t>
  </si>
  <si>
    <t>BACK FILLING</t>
  </si>
  <si>
    <t xml:space="preserve">SANITARY SEWER </t>
  </si>
  <si>
    <t>STORM DRAINAGE</t>
  </si>
  <si>
    <t>Add Contractor's overhead &amp; profit @ 20%</t>
  </si>
  <si>
    <t>SELECTIVE REMOVALS AND DEMOLITION</t>
  </si>
  <si>
    <t>Project:</t>
  </si>
  <si>
    <t># OF CARPORTS:</t>
  </si>
  <si>
    <t># OF APTS:</t>
  </si>
  <si>
    <t>TOTAL NRSF:</t>
  </si>
  <si>
    <t># OF SPACES:</t>
  </si>
  <si>
    <t>Location (City, State):</t>
  </si>
  <si>
    <t># OF GARAGES</t>
  </si>
  <si>
    <t># STUDIO:</t>
  </si>
  <si>
    <t>TOTAL GSF:</t>
  </si>
  <si>
    <t>CLUBHOUSE:</t>
  </si>
  <si>
    <t>Project Manager:</t>
  </si>
  <si>
    <t># OF BEDROOMS:</t>
  </si>
  <si>
    <t># OF 1 BRS:</t>
  </si>
  <si>
    <t>EFFICIENCY:</t>
  </si>
  <si>
    <t># OF FLOORS:</t>
  </si>
  <si>
    <t>Supervisor:</t>
  </si>
  <si>
    <t># OF BATHROOMS:</t>
  </si>
  <si>
    <t># OF 2 BRS:</t>
  </si>
  <si>
    <t>PROJECT START DATE:</t>
  </si>
  <si>
    <t>PROJECT DURATION:</t>
  </si>
  <si>
    <t>Architect:</t>
  </si>
  <si>
    <t># OF BUILDINGS:</t>
  </si>
  <si>
    <t># OF 3 BRS:</t>
  </si>
  <si>
    <t xml:space="preserve">ACRES: </t>
  </si>
  <si>
    <t>CONNECT TO EXISTING SANITARY MANHOLE</t>
  </si>
  <si>
    <t>SAN. SEWER MANHOLE - CORROSION RESISTANT</t>
  </si>
  <si>
    <t>3" 11Deg BEND</t>
  </si>
  <si>
    <t>3" 90Deg BEND</t>
  </si>
  <si>
    <t>(10") GRAVITY SAN. SEWER GREEN C-900</t>
  </si>
  <si>
    <t>3" C900 SAN. SEWER FORCEMAIN</t>
  </si>
  <si>
    <t>(8"x6") WATERLINE REDUCER</t>
  </si>
  <si>
    <t>8" HORIZONTAL BEND W/ THRUST BLOCK</t>
  </si>
  <si>
    <t>8" 45Deg BEND W/ THRUST BLOCK</t>
  </si>
  <si>
    <t>(8"x8") T.S&amp;V &amp; BOX W/ THRUST BLOCK PER NFPA-24</t>
  </si>
  <si>
    <t>8" 90Deg BEND W/ THRUST BLOCK</t>
  </si>
  <si>
    <t>(8"x6") TEE</t>
  </si>
  <si>
    <t>6" GV &amp; B</t>
  </si>
  <si>
    <t>8" GV &amp; B</t>
  </si>
  <si>
    <t>(8"x8") TEE</t>
  </si>
  <si>
    <t>BACKFLOW PREVENTER ASSEMBLY SERVICE</t>
  </si>
  <si>
    <t>(8") PUBLIC WATERLINE C-900 DR-18</t>
  </si>
  <si>
    <t>12" WATERLINE CASING</t>
  </si>
  <si>
    <t>24" RCP</t>
  </si>
  <si>
    <t>3" BORE UNDER DRIVEWAY</t>
  </si>
  <si>
    <t>REMOVE EXISTING PIPE</t>
  </si>
  <si>
    <t>REMOVE EXISTING 30" RCP CULVERT</t>
  </si>
  <si>
    <t>(10'X15'x10 Deep) BORE PIT</t>
  </si>
  <si>
    <t>(12"x8") TAP BORE PIT</t>
  </si>
  <si>
    <t>(6") ASPHALT PAVEMENT</t>
  </si>
  <si>
    <t>C-20.9</t>
  </si>
  <si>
    <t>C-55.1</t>
  </si>
  <si>
    <t>(6") PAVAMENT EXPANSION</t>
  </si>
  <si>
    <t>C-25.0</t>
  </si>
  <si>
    <t>ACCESS DRIVEWAY</t>
  </si>
  <si>
    <t>REMOVE EXISTING ACCESS DRIVEWAY</t>
  </si>
  <si>
    <t>12" BORE UNDER DRIVEWAY</t>
  </si>
  <si>
    <t>24" HDPE</t>
  </si>
  <si>
    <t>18" RCP</t>
  </si>
  <si>
    <t>30" RCP CULVERT</t>
  </si>
  <si>
    <t>SET PUMP - GRUNDFOS - SLV.30.A40.20EX.4.61.RC - NO: 99030271</t>
  </si>
  <si>
    <t>3" BASE LAYER. (ASSUMED)</t>
  </si>
  <si>
    <t>6" SUBGRADE LAYER . (ASSUMED)</t>
  </si>
  <si>
    <t>C20.0 &amp; C20.5</t>
  </si>
  <si>
    <t>80(D)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</si>
</sst>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00000"/>
    <numFmt numFmtId="165" formatCode="&quot;$&quot;#,##0"/>
    <numFmt numFmtId="166" formatCode="_(* #,##0.000_);_(* \(#,##0.000\);_(* &quot;-&quot;???_);_(@_)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sz val="36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u/>
      <sz val="9.35"/>
      <color theme="10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125">
        <bgColor theme="0"/>
      </patternFill>
    </fill>
    <fill>
      <patternFill patternType="darkTrellis">
        <bgColor theme="0"/>
      </patternFill>
    </fill>
    <fill>
      <patternFill patternType="solid">
        <fgColor theme="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>
      <alignment vertical="center"/>
    </xf>
    <xf numFmtId="0" fontId="6" fillId="3" borderId="0" applyNumberFormat="0" applyBorder="0" applyProtection="0">
      <alignment horizontal="center" vertical="center"/>
    </xf>
    <xf numFmtId="0" fontId="6" fillId="4" borderId="0" applyNumberFormat="0" applyBorder="0" applyProtection="0">
      <alignment horizontal="center" vertical="center"/>
    </xf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8" borderId="11" applyBorder="0">
      <alignment horizontal="center" vertical="center"/>
    </xf>
    <xf numFmtId="0" fontId="2" fillId="9" borderId="11" applyBorder="0">
      <alignment horizontal="center" vertical="center"/>
    </xf>
    <xf numFmtId="0" fontId="2" fillId="10" borderId="14">
      <alignment horizontal="center" vertical="center"/>
    </xf>
    <xf numFmtId="0" fontId="1" fillId="8" borderId="11" applyBorder="0">
      <alignment horizontal="center" vertical="center"/>
    </xf>
    <xf numFmtId="0" fontId="17" fillId="11" borderId="0" applyNumberFormat="0" applyBorder="0" applyAlignment="0" applyProtection="0"/>
  </cellStyleXfs>
  <cellXfs count="187"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15" xfId="1" applyFont="1" applyFill="1" applyBorder="1" applyAlignment="1">
      <alignment horizontal="center" vertical="center" wrapText="1"/>
    </xf>
    <xf numFmtId="0" fontId="12" fillId="7" borderId="11" xfId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9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vertical="center" wrapText="1"/>
    </xf>
    <xf numFmtId="14" fontId="2" fillId="7" borderId="0" xfId="0" applyNumberFormat="1" applyFont="1" applyFill="1" applyBorder="1" applyAlignment="1">
      <alignment vertical="center" wrapText="1"/>
    </xf>
    <xf numFmtId="0" fontId="10" fillId="7" borderId="0" xfId="0" applyFont="1" applyFill="1" applyAlignment="1">
      <alignment horizontal="right" vertical="center" wrapText="1"/>
    </xf>
    <xf numFmtId="0" fontId="2" fillId="7" borderId="0" xfId="0" applyFont="1" applyFill="1" applyAlignment="1">
      <alignment horizontal="right" vertical="center" wrapText="1"/>
    </xf>
    <xf numFmtId="0" fontId="10" fillId="7" borderId="0" xfId="0" applyFont="1" applyFill="1" applyBorder="1" applyAlignment="1">
      <alignment horizontal="right" vertical="center"/>
    </xf>
    <xf numFmtId="0" fontId="13" fillId="7" borderId="1" xfId="6" applyFont="1" applyFill="1" applyBorder="1" applyAlignment="1">
      <alignment horizontal="left" vertical="center" wrapText="1"/>
    </xf>
    <xf numFmtId="0" fontId="10" fillId="7" borderId="1" xfId="6" applyFont="1" applyFill="1" applyBorder="1" applyAlignment="1">
      <alignment horizontal="right" vertical="center" wrapText="1"/>
    </xf>
    <xf numFmtId="0" fontId="10" fillId="7" borderId="3" xfId="6" applyFont="1" applyFill="1" applyBorder="1" applyAlignment="1">
      <alignment horizontal="center" vertical="center" wrapText="1"/>
    </xf>
    <xf numFmtId="0" fontId="10" fillId="7" borderId="18" xfId="6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vertical="center" wrapText="1"/>
    </xf>
    <xf numFmtId="0" fontId="16" fillId="7" borderId="0" xfId="8" applyFont="1" applyFill="1" applyAlignment="1" applyProtection="1">
      <alignment horizontal="center" vertical="center" wrapText="1"/>
    </xf>
    <xf numFmtId="1" fontId="2" fillId="7" borderId="0" xfId="0" applyNumberFormat="1" applyFont="1" applyFill="1" applyAlignment="1">
      <alignment horizontal="center" vertical="center" wrapText="1"/>
    </xf>
    <xf numFmtId="1" fontId="9" fillId="7" borderId="0" xfId="0" applyNumberFormat="1" applyFont="1" applyFill="1" applyAlignment="1">
      <alignment horizontal="center" vertical="center" wrapText="1"/>
    </xf>
    <xf numFmtId="1" fontId="12" fillId="7" borderId="1" xfId="1" applyNumberFormat="1" applyFont="1" applyFill="1" applyBorder="1" applyAlignment="1">
      <alignment horizontal="center" vertical="center" wrapText="1"/>
    </xf>
    <xf numFmtId="1" fontId="13" fillId="7" borderId="1" xfId="1" applyNumberFormat="1" applyFont="1" applyFill="1" applyBorder="1" applyAlignment="1">
      <alignment horizontal="center" vertical="center" wrapText="1"/>
    </xf>
    <xf numFmtId="1" fontId="10" fillId="7" borderId="3" xfId="6" applyNumberFormat="1" applyFont="1" applyFill="1" applyBorder="1" applyAlignment="1">
      <alignment horizontal="center" vertical="center" wrapText="1"/>
    </xf>
    <xf numFmtId="1" fontId="10" fillId="7" borderId="2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2" fillId="7" borderId="3" xfId="1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12" fillId="7" borderId="18" xfId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right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4" fillId="7" borderId="1" xfId="6" applyFont="1" applyFill="1" applyBorder="1" applyAlignment="1">
      <alignment horizontal="right" vertical="center" wrapText="1"/>
    </xf>
    <xf numFmtId="42" fontId="2" fillId="7" borderId="0" xfId="0" applyNumberFormat="1" applyFont="1" applyFill="1" applyAlignment="1">
      <alignment vertical="center" wrapText="1"/>
    </xf>
    <xf numFmtId="42" fontId="2" fillId="7" borderId="0" xfId="0" applyNumberFormat="1" applyFont="1" applyFill="1" applyBorder="1" applyAlignment="1">
      <alignment vertical="center" wrapText="1"/>
    </xf>
    <xf numFmtId="42" fontId="12" fillId="7" borderId="7" xfId="1" applyNumberFormat="1" applyFont="1" applyFill="1" applyBorder="1" applyAlignment="1">
      <alignment horizontal="center" vertical="center" wrapText="1"/>
    </xf>
    <xf numFmtId="42" fontId="10" fillId="7" borderId="8" xfId="6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1" xfId="1" applyFont="1" applyFill="1" applyBorder="1" applyAlignment="1">
      <alignment horizontal="center" vertical="center" wrapText="1"/>
    </xf>
    <xf numFmtId="165" fontId="13" fillId="7" borderId="7" xfId="1" applyNumberFormat="1" applyFont="1" applyFill="1" applyBorder="1" applyAlignment="1">
      <alignment horizontal="center" vertical="center" wrapText="1"/>
    </xf>
    <xf numFmtId="0" fontId="13" fillId="7" borderId="1" xfId="6" applyFont="1" applyFill="1" applyBorder="1" applyAlignment="1">
      <alignment horizontal="center" vertical="center" wrapText="1"/>
    </xf>
    <xf numFmtId="0" fontId="14" fillId="7" borderId="1" xfId="6" applyFont="1" applyFill="1" applyBorder="1" applyAlignment="1">
      <alignment horizontal="center" vertical="center" wrapText="1"/>
    </xf>
    <xf numFmtId="165" fontId="10" fillId="7" borderId="9" xfId="0" applyNumberFormat="1" applyFont="1" applyFill="1" applyBorder="1" applyAlignment="1">
      <alignment horizontal="center" vertical="center" wrapText="1"/>
    </xf>
    <xf numFmtId="165" fontId="10" fillId="7" borderId="7" xfId="0" applyNumberFormat="1" applyFont="1" applyFill="1" applyBorder="1" applyAlignment="1">
      <alignment horizontal="center" vertical="center" wrapText="1"/>
    </xf>
    <xf numFmtId="0" fontId="1" fillId="8" borderId="25" xfId="9" applyFont="1" applyFill="1" applyBorder="1" applyAlignment="1">
      <alignment horizontal="center" vertical="center" wrapText="1"/>
    </xf>
    <xf numFmtId="0" fontId="1" fillId="8" borderId="26" xfId="9" applyFont="1" applyFill="1" applyBorder="1" applyAlignment="1">
      <alignment horizontal="center" vertical="center" wrapText="1"/>
    </xf>
    <xf numFmtId="0" fontId="1" fillId="8" borderId="27" xfId="9" applyFont="1" applyFill="1" applyBorder="1" applyAlignment="1">
      <alignment horizontal="center" vertical="center" wrapText="1"/>
    </xf>
    <xf numFmtId="164" fontId="1" fillId="7" borderId="26" xfId="0" applyNumberFormat="1" applyFont="1" applyFill="1" applyBorder="1" applyAlignment="1">
      <alignment horizontal="center" vertical="center" wrapText="1"/>
    </xf>
    <xf numFmtId="1" fontId="1" fillId="8" borderId="26" xfId="9" applyNumberFormat="1" applyFont="1" applyFill="1" applyBorder="1" applyAlignment="1">
      <alignment horizontal="center" vertical="center" wrapText="1"/>
    </xf>
    <xf numFmtId="42" fontId="1" fillId="8" borderId="26" xfId="9" applyNumberFormat="1" applyFont="1" applyFill="1" applyBorder="1" applyAlignment="1">
      <alignment horizontal="center" vertical="center" wrapText="1"/>
    </xf>
    <xf numFmtId="42" fontId="1" fillId="8" borderId="28" xfId="9" applyNumberFormat="1" applyFont="1" applyFill="1" applyBorder="1" applyAlignment="1">
      <alignment horizontal="center" vertical="center" wrapText="1"/>
    </xf>
    <xf numFmtId="165" fontId="13" fillId="7" borderId="1" xfId="1" applyNumberFormat="1" applyFont="1" applyFill="1" applyBorder="1" applyAlignment="1">
      <alignment horizontal="center" vertical="center" wrapText="1"/>
    </xf>
    <xf numFmtId="165" fontId="10" fillId="7" borderId="3" xfId="6" applyNumberFormat="1" applyFont="1" applyFill="1" applyBorder="1" applyAlignment="1">
      <alignment horizontal="center" vertical="center" wrapText="1"/>
    </xf>
    <xf numFmtId="165" fontId="10" fillId="7" borderId="2" xfId="0" applyNumberFormat="1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42" fontId="12" fillId="7" borderId="1" xfId="1" applyNumberFormat="1" applyFont="1" applyFill="1" applyBorder="1" applyAlignment="1">
      <alignment horizontal="center" vertical="center" wrapText="1"/>
    </xf>
    <xf numFmtId="42" fontId="10" fillId="7" borderId="3" xfId="6" applyNumberFormat="1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164" fontId="13" fillId="7" borderId="15" xfId="0" applyNumberFormat="1" applyFont="1" applyFill="1" applyBorder="1" applyAlignment="1">
      <alignment horizontal="center" vertical="center" wrapText="1"/>
    </xf>
    <xf numFmtId="0" fontId="14" fillId="7" borderId="15" xfId="6" applyFont="1" applyFill="1" applyBorder="1" applyAlignment="1">
      <alignment horizontal="right" vertical="center" wrapText="1"/>
    </xf>
    <xf numFmtId="0" fontId="13" fillId="7" borderId="15" xfId="1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vertical="center" wrapText="1"/>
    </xf>
    <xf numFmtId="167" fontId="10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right" vertical="center" wrapText="1"/>
    </xf>
    <xf numFmtId="2" fontId="14" fillId="7" borderId="1" xfId="1" applyNumberFormat="1" applyFont="1" applyFill="1" applyBorder="1" applyAlignment="1">
      <alignment horizontal="right" vertical="center" wrapText="1"/>
    </xf>
    <xf numFmtId="167" fontId="14" fillId="7" borderId="1" xfId="0" applyNumberFormat="1" applyFont="1" applyFill="1" applyBorder="1" applyAlignment="1">
      <alignment horizontal="center" vertical="center" wrapText="1"/>
    </xf>
    <xf numFmtId="2" fontId="13" fillId="7" borderId="1" xfId="1" applyNumberFormat="1" applyFont="1" applyFill="1" applyBorder="1" applyAlignment="1">
      <alignment horizontal="right" vertical="center" wrapText="1"/>
    </xf>
    <xf numFmtId="167" fontId="14" fillId="7" borderId="1" xfId="6" applyNumberFormat="1" applyFont="1" applyFill="1" applyBorder="1" applyAlignment="1">
      <alignment horizontal="center" vertical="center" wrapText="1"/>
    </xf>
    <xf numFmtId="167" fontId="14" fillId="7" borderId="15" xfId="6" applyNumberFormat="1" applyFont="1" applyFill="1" applyBorder="1" applyAlignment="1">
      <alignment horizontal="center" vertical="center" wrapText="1"/>
    </xf>
    <xf numFmtId="2" fontId="1" fillId="7" borderId="15" xfId="0" applyNumberFormat="1" applyFont="1" applyFill="1" applyBorder="1" applyAlignment="1">
      <alignment horizontal="right" vertical="center" wrapText="1"/>
    </xf>
    <xf numFmtId="2" fontId="14" fillId="7" borderId="15" xfId="1" applyNumberFormat="1" applyFont="1" applyFill="1" applyBorder="1" applyAlignment="1">
      <alignment horizontal="right" vertical="center" wrapText="1"/>
    </xf>
    <xf numFmtId="167" fontId="1" fillId="7" borderId="1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" fontId="1" fillId="8" borderId="11" xfId="12" applyNumberFormat="1" applyFont="1" applyFill="1" applyBorder="1" applyAlignment="1">
      <alignment horizontal="center" vertical="center" wrapText="1"/>
    </xf>
    <xf numFmtId="0" fontId="1" fillId="8" borderId="12" xfId="12" applyFont="1" applyFill="1" applyBorder="1" applyAlignment="1">
      <alignment horizontal="center" vertical="center" wrapText="1"/>
    </xf>
    <xf numFmtId="42" fontId="1" fillId="8" borderId="12" xfId="12" applyNumberFormat="1" applyFont="1" applyFill="1" applyBorder="1" applyAlignment="1">
      <alignment horizontal="center" vertical="center" wrapText="1"/>
    </xf>
    <xf numFmtId="42" fontId="1" fillId="8" borderId="13" xfId="12" applyNumberFormat="1" applyFont="1" applyFill="1" applyBorder="1" applyAlignment="1">
      <alignment horizontal="center" vertical="center" wrapText="1"/>
    </xf>
    <xf numFmtId="0" fontId="1" fillId="8" borderId="34" xfId="12" applyFont="1" applyFill="1" applyBorder="1" applyAlignment="1">
      <alignment horizontal="center" vertical="center" wrapText="1"/>
    </xf>
    <xf numFmtId="0" fontId="1" fillId="8" borderId="14" xfId="12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2" fontId="1" fillId="7" borderId="11" xfId="0" applyNumberFormat="1" applyFont="1" applyFill="1" applyBorder="1" applyAlignment="1">
      <alignment horizontal="center" vertical="center" wrapText="1"/>
    </xf>
    <xf numFmtId="2" fontId="12" fillId="7" borderId="11" xfId="1" applyNumberFormat="1" applyFont="1" applyFill="1" applyBorder="1" applyAlignment="1">
      <alignment horizontal="center" vertical="center" wrapText="1"/>
    </xf>
    <xf numFmtId="2" fontId="12" fillId="7" borderId="1" xfId="1" applyNumberFormat="1" applyFont="1" applyFill="1" applyBorder="1" applyAlignment="1">
      <alignment horizontal="center" vertical="center" wrapText="1"/>
    </xf>
    <xf numFmtId="167" fontId="1" fillId="7" borderId="20" xfId="6" applyNumberFormat="1" applyFont="1" applyFill="1" applyBorder="1" applyAlignment="1">
      <alignment horizontal="center" vertical="center" wrapText="1"/>
    </xf>
    <xf numFmtId="2" fontId="1" fillId="7" borderId="20" xfId="6" applyNumberFormat="1" applyFont="1" applyFill="1" applyBorder="1" applyAlignment="1">
      <alignment horizontal="center" vertical="center" wrapText="1"/>
    </xf>
    <xf numFmtId="42" fontId="1" fillId="7" borderId="7" xfId="6" applyNumberFormat="1" applyFont="1" applyFill="1" applyBorder="1" applyAlignment="1">
      <alignment horizontal="center" vertical="center" wrapText="1"/>
    </xf>
    <xf numFmtId="42" fontId="1" fillId="7" borderId="16" xfId="6" applyNumberFormat="1" applyFont="1" applyFill="1" applyBorder="1" applyAlignment="1">
      <alignment horizontal="center" vertical="center" wrapText="1"/>
    </xf>
    <xf numFmtId="42" fontId="10" fillId="7" borderId="8" xfId="0" applyNumberFormat="1" applyFont="1" applyFill="1" applyBorder="1" applyAlignment="1">
      <alignment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166" fontId="1" fillId="7" borderId="3" xfId="0" applyNumberFormat="1" applyFont="1" applyFill="1" applyBorder="1" applyAlignment="1">
      <alignment horizontal="center" vertical="center" wrapText="1"/>
    </xf>
    <xf numFmtId="41" fontId="1" fillId="7" borderId="3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8" borderId="12" xfId="12" applyNumberFormat="1" applyFont="1" applyFill="1" applyBorder="1" applyAlignment="1">
      <alignment horizontal="center" vertical="center" wrapText="1"/>
    </xf>
    <xf numFmtId="2" fontId="12" fillId="0" borderId="11" xfId="1" applyNumberFormat="1" applyFont="1" applyFill="1" applyBorder="1" applyAlignment="1">
      <alignment horizontal="center" vertical="center" wrapText="1"/>
    </xf>
    <xf numFmtId="2" fontId="1" fillId="0" borderId="20" xfId="6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167" fontId="1" fillId="7" borderId="1" xfId="6" applyNumberFormat="1" applyFont="1" applyFill="1" applyBorder="1" applyAlignment="1">
      <alignment horizontal="center" vertical="center" wrapText="1"/>
    </xf>
    <xf numFmtId="2" fontId="1" fillId="7" borderId="1" xfId="6" applyNumberFormat="1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2" fontId="12" fillId="7" borderId="15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2" fillId="7" borderId="20" xfId="1" applyFont="1" applyFill="1" applyBorder="1" applyAlignment="1">
      <alignment horizontal="center" vertical="center" wrapText="1"/>
    </xf>
    <xf numFmtId="1" fontId="12" fillId="7" borderId="15" xfId="1" applyNumberFormat="1" applyFont="1" applyFill="1" applyBorder="1" applyAlignment="1">
      <alignment horizontal="center" vertical="center" wrapText="1"/>
    </xf>
    <xf numFmtId="0" fontId="1" fillId="7" borderId="1" xfId="6" applyFont="1" applyFill="1" applyBorder="1" applyAlignment="1">
      <alignment horizontal="center" vertical="center" wrapText="1"/>
    </xf>
    <xf numFmtId="2" fontId="12" fillId="0" borderId="20" xfId="1" applyNumberFormat="1" applyFont="1" applyFill="1" applyBorder="1" applyAlignment="1">
      <alignment horizontal="center" vertical="center" wrapText="1"/>
    </xf>
    <xf numFmtId="167" fontId="12" fillId="0" borderId="20" xfId="1" applyNumberFormat="1" applyFont="1" applyFill="1" applyBorder="1" applyAlignment="1">
      <alignment horizontal="center" vertical="center" wrapText="1"/>
    </xf>
    <xf numFmtId="2" fontId="12" fillId="0" borderId="15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5" xfId="6" applyFont="1" applyFill="1" applyBorder="1" applyAlignment="1">
      <alignment vertical="center" wrapText="1"/>
    </xf>
    <xf numFmtId="42" fontId="12" fillId="0" borderId="7" xfId="1" applyNumberFormat="1" applyFont="1" applyBorder="1" applyAlignment="1">
      <alignment horizontal="center" vertical="center" wrapText="1"/>
    </xf>
    <xf numFmtId="0" fontId="1" fillId="7" borderId="1" xfId="7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vertical="center" wrapText="1"/>
    </xf>
    <xf numFmtId="42" fontId="12" fillId="0" borderId="16" xfId="1" applyNumberFormat="1" applyFont="1" applyBorder="1" applyAlignment="1">
      <alignment horizontal="center" vertical="center" wrapText="1"/>
    </xf>
    <xf numFmtId="0" fontId="18" fillId="7" borderId="34" xfId="13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right" vertical="center" wrapText="1"/>
    </xf>
    <xf numFmtId="2" fontId="12" fillId="7" borderId="3" xfId="1" applyNumberFormat="1" applyFont="1" applyFill="1" applyBorder="1" applyAlignment="1">
      <alignment horizontal="center" vertical="center" wrapText="1"/>
    </xf>
    <xf numFmtId="0" fontId="1" fillId="8" borderId="1" xfId="1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2" fillId="7" borderId="14" xfId="1" applyNumberFormat="1" applyFont="1" applyFill="1" applyBorder="1" applyAlignment="1">
      <alignment horizontal="center" vertical="center" wrapText="1"/>
    </xf>
    <xf numFmtId="164" fontId="1" fillId="7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0" fillId="7" borderId="20" xfId="6" applyFont="1" applyFill="1" applyBorder="1" applyAlignment="1">
      <alignment horizontal="center" vertical="center" wrapText="1"/>
    </xf>
    <xf numFmtId="42" fontId="10" fillId="7" borderId="15" xfId="6" applyNumberFormat="1" applyFont="1" applyFill="1" applyBorder="1" applyAlignment="1">
      <alignment horizontal="center" vertical="center" wrapText="1"/>
    </xf>
    <xf numFmtId="6" fontId="10" fillId="7" borderId="16" xfId="6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vertical="center" wrapText="1"/>
    </xf>
    <xf numFmtId="167" fontId="1" fillId="0" borderId="20" xfId="6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49" fontId="20" fillId="0" borderId="1" xfId="0" applyNumberFormat="1" applyFont="1" applyBorder="1" applyAlignment="1">
      <alignment horizontal="right" vertical="center"/>
    </xf>
    <xf numFmtId="49" fontId="20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49" fontId="20" fillId="7" borderId="1" xfId="0" applyNumberFormat="1" applyFont="1" applyFill="1" applyBorder="1" applyAlignment="1">
      <alignment horizontal="right" vertical="center"/>
    </xf>
    <xf numFmtId="49" fontId="20" fillId="7" borderId="1" xfId="0" applyNumberFormat="1" applyFont="1" applyFill="1" applyBorder="1" applyAlignment="1">
      <alignment horizontal="right" vertical="center" wrapText="1"/>
    </xf>
    <xf numFmtId="0" fontId="1" fillId="0" borderId="17" xfId="6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0" borderId="15" xfId="6" applyFont="1" applyFill="1" applyBorder="1" applyAlignment="1">
      <alignment horizontal="center" vertical="center" wrapText="1"/>
    </xf>
    <xf numFmtId="0" fontId="1" fillId="0" borderId="17" xfId="6" applyFont="1" applyFill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vertical="center" wrapText="1"/>
    </xf>
    <xf numFmtId="2" fontId="10" fillId="7" borderId="32" xfId="0" applyNumberFormat="1" applyFont="1" applyFill="1" applyBorder="1" applyAlignment="1">
      <alignment horizontal="center" vertical="center" wrapText="1"/>
    </xf>
    <xf numFmtId="2" fontId="10" fillId="7" borderId="33" xfId="0" applyNumberFormat="1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2" fontId="10" fillId="7" borderId="5" xfId="0" applyNumberFormat="1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42" fontId="10" fillId="7" borderId="6" xfId="0" applyNumberFormat="1" applyFont="1" applyFill="1" applyBorder="1" applyAlignment="1">
      <alignment horizontal="center" vertical="center" wrapText="1"/>
    </xf>
    <xf numFmtId="42" fontId="10" fillId="7" borderId="8" xfId="0" applyNumberFormat="1" applyFont="1" applyFill="1" applyBorder="1" applyAlignment="1">
      <alignment horizontal="center"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1" fontId="10" fillId="7" borderId="3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</cellXfs>
  <cellStyles count="14">
    <cellStyle name="40% - Accent3" xfId="7" builtinId="39"/>
    <cellStyle name="Accent3" xfId="13" builtinId="37"/>
    <cellStyle name="Heading 1 2" xfId="2"/>
    <cellStyle name="Heading 2 2" xfId="3"/>
    <cellStyle name="Heading 3 2" xfId="4"/>
    <cellStyle name="Hyperlink" xfId="8" builtinId="8"/>
    <cellStyle name="Normal" xfId="0" builtinId="0"/>
    <cellStyle name="Normal 2" xfId="6"/>
    <cellStyle name="Normal 3" xfId="1"/>
    <cellStyle name="Style 1" xfId="9"/>
    <cellStyle name="Style 1 2" xfId="12"/>
    <cellStyle name="Style 2" xfId="10"/>
    <cellStyle name="Style 3" xfId="11"/>
    <cellStyle name="Title 2" xfId="5"/>
  </cellStyles>
  <dxfs count="3"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641537</xdr:colOff>
      <xdr:row>27</xdr:row>
      <xdr:rowOff>156455</xdr:rowOff>
    </xdr:from>
    <xdr:to>
      <xdr:col>5</xdr:col>
      <xdr:colOff>2064132</xdr:colOff>
      <xdr:row>39</xdr:row>
      <xdr:rowOff>66746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25114" y="5109455"/>
          <a:ext cx="3840480" cy="210836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2205777</xdr:colOff>
      <xdr:row>27</xdr:row>
      <xdr:rowOff>156393</xdr:rowOff>
    </xdr:from>
    <xdr:to>
      <xdr:col>12</xdr:col>
      <xdr:colOff>228681</xdr:colOff>
      <xdr:row>39</xdr:row>
      <xdr:rowOff>66746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07239" y="5109393"/>
          <a:ext cx="3840480" cy="210843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641537</xdr:colOff>
      <xdr:row>39</xdr:row>
      <xdr:rowOff>182213</xdr:rowOff>
    </xdr:from>
    <xdr:to>
      <xdr:col>5</xdr:col>
      <xdr:colOff>2064132</xdr:colOff>
      <xdr:row>53</xdr:row>
      <xdr:rowOff>22407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25114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Addendum Issued: NONE </a:t>
          </a:r>
          <a:r>
            <a:rPr lang="en-US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up to Date (09/15/2014): None</a:t>
          </a:r>
          <a:endParaRPr lang="en-US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review</a:t>
          </a:r>
          <a:r>
            <a:rPr lang="en-US" sz="16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any Addendum issued after Date 06/03/23</a:t>
          </a: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2205777</xdr:colOff>
      <xdr:row>39</xdr:row>
      <xdr:rowOff>182213</xdr:rowOff>
    </xdr:from>
    <xdr:to>
      <xdr:col>12</xdr:col>
      <xdr:colOff>228681</xdr:colOff>
      <xdr:row>53</xdr:row>
      <xdr:rowOff>22407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07239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641537</xdr:colOff>
      <xdr:row>25</xdr:row>
      <xdr:rowOff>89156</xdr:rowOff>
    </xdr:from>
    <xdr:to>
      <xdr:col>5</xdr:col>
      <xdr:colOff>2064132</xdr:colOff>
      <xdr:row>27</xdr:row>
      <xdr:rowOff>99625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5114" y="4675810"/>
          <a:ext cx="3840480" cy="37681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  <a:ea typeface="Verdana" pitchFamily="34" charset="0"/>
              <a:cs typeface="Verdana" pitchFamily="34" charset="0"/>
            </a:rPr>
            <a:t>OWNER</a:t>
          </a:r>
        </a:p>
      </xdr:txBody>
    </xdr:sp>
    <xdr:clientData/>
  </xdr:twoCellAnchor>
  <xdr:twoCellAnchor>
    <xdr:from>
      <xdr:col>5</xdr:col>
      <xdr:colOff>2205777</xdr:colOff>
      <xdr:row>25</xdr:row>
      <xdr:rowOff>93220</xdr:rowOff>
    </xdr:from>
    <xdr:to>
      <xdr:col>12</xdr:col>
      <xdr:colOff>228681</xdr:colOff>
      <xdr:row>27</xdr:row>
      <xdr:rowOff>99625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07239" y="4679874"/>
          <a:ext cx="3840480" cy="37275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</a:rPr>
            <a:t>ARCHITECT</a:t>
          </a:r>
        </a:p>
      </xdr:txBody>
    </xdr:sp>
    <xdr:clientData/>
  </xdr:twoCellAnchor>
  <xdr:twoCellAnchor>
    <xdr:from>
      <xdr:col>2</xdr:col>
      <xdr:colOff>641537</xdr:colOff>
      <xdr:row>17</xdr:row>
      <xdr:rowOff>164546</xdr:rowOff>
    </xdr:from>
    <xdr:to>
      <xdr:col>12</xdr:col>
      <xdr:colOff>219075</xdr:colOff>
      <xdr:row>21</xdr:row>
      <xdr:rowOff>154360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9687" y="3307796"/>
          <a:ext cx="7464238" cy="71371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ysClr val="windowText" lastClr="000000"/>
              </a:solidFill>
            </a:rPr>
            <a:t>0 F.M. 519 (MAIN ST) HITCHCOCK, TX 77563</a:t>
          </a:r>
        </a:p>
      </xdr:txBody>
    </xdr:sp>
    <xdr:clientData/>
  </xdr:twoCellAnchor>
  <xdr:twoCellAnchor>
    <xdr:from>
      <xdr:col>2</xdr:col>
      <xdr:colOff>641537</xdr:colOff>
      <xdr:row>9</xdr:row>
      <xdr:rowOff>171679</xdr:rowOff>
    </xdr:from>
    <xdr:to>
      <xdr:col>12</xdr:col>
      <xdr:colOff>209550</xdr:colOff>
      <xdr:row>17</xdr:row>
      <xdr:rowOff>40266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79687" y="1809979"/>
          <a:ext cx="7454713" cy="137353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ENCHANTED</a:t>
          </a:r>
          <a:r>
            <a:rPr lang="en-US" sz="2000" b="1" baseline="0">
              <a:solidFill>
                <a:sysClr val="windowText" lastClr="000000"/>
              </a:solidFill>
            </a:rPr>
            <a:t> TRAILS RV PARK &amp; RESORT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4"/>
  <sheetViews>
    <sheetView showGridLines="0" tabSelected="1" topLeftCell="A10" zoomScaleNormal="100" zoomScaleSheetLayoutView="40" workbookViewId="0">
      <selection activeCell="J2" sqref="J2:J6"/>
    </sheetView>
  </sheetViews>
  <sheetFormatPr defaultColWidth="9.140625" defaultRowHeight="14.25" x14ac:dyDescent="0.25"/>
  <cols>
    <col min="1" max="1" width="2.85546875" style="6" customWidth="1"/>
    <col min="2" max="2" width="4.42578125" style="34" bestFit="1" customWidth="1"/>
    <col min="3" max="3" width="10.85546875" style="34" customWidth="1"/>
    <col min="4" max="4" width="15" style="34" customWidth="1"/>
    <col min="5" max="5" width="12.7109375" style="34" customWidth="1"/>
    <col min="6" max="6" width="52.7109375" style="6" customWidth="1"/>
    <col min="7" max="7" width="11" style="26" customWidth="1"/>
    <col min="8" max="9" width="11" style="34" customWidth="1"/>
    <col min="10" max="10" width="9.7109375" style="34" customWidth="1"/>
    <col min="11" max="11" width="9.85546875" style="34" customWidth="1"/>
    <col min="12" max="12" width="10" style="34" customWidth="1"/>
    <col min="13" max="13" width="12.42578125" style="44" customWidth="1"/>
    <col min="14" max="14" width="13.85546875" style="6" customWidth="1"/>
    <col min="15" max="15" width="14.28515625" style="6" customWidth="1"/>
    <col min="16" max="16" width="14.85546875" style="6" customWidth="1"/>
    <col min="17" max="16384" width="9.140625" style="6"/>
  </cols>
  <sheetData>
    <row r="2" spans="2:14" ht="25.5" x14ac:dyDescent="0.25">
      <c r="B2" s="7"/>
      <c r="C2" s="7"/>
      <c r="D2" s="149" t="s">
        <v>54</v>
      </c>
      <c r="E2" s="159"/>
      <c r="F2" s="160"/>
      <c r="G2" s="154" t="s">
        <v>55</v>
      </c>
      <c r="H2" s="150"/>
      <c r="I2" s="152" t="s">
        <v>56</v>
      </c>
      <c r="J2" s="151"/>
      <c r="K2" s="152" t="s">
        <v>57</v>
      </c>
      <c r="L2" s="151"/>
      <c r="M2" s="152" t="s">
        <v>58</v>
      </c>
      <c r="N2" s="155"/>
    </row>
    <row r="3" spans="2:14" ht="30" x14ac:dyDescent="0.25">
      <c r="B3" s="7"/>
      <c r="C3" s="7"/>
      <c r="D3" s="153" t="s">
        <v>59</v>
      </c>
      <c r="E3" s="159"/>
      <c r="F3" s="160"/>
      <c r="G3" s="154" t="s">
        <v>60</v>
      </c>
      <c r="H3" s="150"/>
      <c r="I3" s="152" t="s">
        <v>61</v>
      </c>
      <c r="J3" s="151"/>
      <c r="K3" s="152" t="s">
        <v>62</v>
      </c>
      <c r="L3" s="151"/>
      <c r="M3" s="152" t="s">
        <v>63</v>
      </c>
      <c r="N3" s="155"/>
    </row>
    <row r="4" spans="2:14" ht="30" x14ac:dyDescent="0.25">
      <c r="B4" s="7"/>
      <c r="C4" s="7"/>
      <c r="D4" s="153" t="s">
        <v>64</v>
      </c>
      <c r="E4" s="161"/>
      <c r="F4" s="162"/>
      <c r="G4" s="152" t="s">
        <v>65</v>
      </c>
      <c r="H4" s="151"/>
      <c r="I4" s="152" t="s">
        <v>66</v>
      </c>
      <c r="J4" s="151"/>
      <c r="K4" s="152" t="s">
        <v>67</v>
      </c>
      <c r="L4" s="151"/>
      <c r="M4" s="152" t="s">
        <v>68</v>
      </c>
      <c r="N4" s="155"/>
    </row>
    <row r="5" spans="2:14" ht="38.25" x14ac:dyDescent="0.25">
      <c r="B5" s="7"/>
      <c r="C5" s="7"/>
      <c r="D5" s="149" t="s">
        <v>69</v>
      </c>
      <c r="E5" s="161"/>
      <c r="F5" s="162"/>
      <c r="G5" s="152" t="s">
        <v>70</v>
      </c>
      <c r="H5" s="151"/>
      <c r="I5" s="152" t="s">
        <v>71</v>
      </c>
      <c r="J5" s="151"/>
      <c r="K5" s="152" t="s">
        <v>72</v>
      </c>
      <c r="L5" s="151"/>
      <c r="M5" s="152" t="s">
        <v>73</v>
      </c>
      <c r="N5" s="156"/>
    </row>
    <row r="6" spans="2:14" ht="25.5" x14ac:dyDescent="0.25">
      <c r="B6" s="7"/>
      <c r="C6" s="7"/>
      <c r="D6" s="149" t="s">
        <v>74</v>
      </c>
      <c r="E6" s="161"/>
      <c r="F6" s="162"/>
      <c r="G6" s="152" t="s">
        <v>75</v>
      </c>
      <c r="H6" s="151"/>
      <c r="I6" s="152" t="s">
        <v>76</v>
      </c>
      <c r="J6" s="151"/>
      <c r="K6" s="148"/>
      <c r="L6" s="108"/>
      <c r="M6" s="152" t="s">
        <v>77</v>
      </c>
      <c r="N6" s="155"/>
    </row>
    <row r="7" spans="2:14" ht="14.25" customHeight="1" x14ac:dyDescent="0.25">
      <c r="B7" s="7"/>
      <c r="C7" s="7"/>
      <c r="D7" s="7"/>
      <c r="E7" s="8"/>
      <c r="F7" s="7"/>
      <c r="G7" s="27"/>
      <c r="H7" s="7"/>
      <c r="I7" s="7"/>
      <c r="J7" s="7"/>
      <c r="K7" s="7"/>
      <c r="L7" s="7"/>
      <c r="M7" s="45"/>
    </row>
    <row r="8" spans="2:14" ht="14.25" customHeight="1" x14ac:dyDescent="0.25">
      <c r="B8" s="7"/>
      <c r="C8" s="7"/>
      <c r="D8" s="7"/>
      <c r="E8" s="8"/>
      <c r="F8" s="7"/>
      <c r="G8" s="27"/>
      <c r="H8" s="7"/>
      <c r="I8" s="7"/>
      <c r="J8" s="7"/>
      <c r="K8" s="7"/>
      <c r="L8" s="7"/>
      <c r="M8" s="45"/>
    </row>
    <row r="9" spans="2:14" ht="14.25" customHeight="1" x14ac:dyDescent="0.25">
      <c r="B9" s="7"/>
      <c r="C9" s="7"/>
      <c r="D9" s="7"/>
      <c r="E9" s="8"/>
      <c r="F9" s="7"/>
      <c r="G9" s="27"/>
      <c r="H9" s="7"/>
      <c r="I9" s="7"/>
      <c r="J9" s="7"/>
      <c r="K9" s="7"/>
      <c r="L9" s="7"/>
      <c r="M9" s="45"/>
    </row>
    <row r="11" spans="2:14" ht="15" x14ac:dyDescent="0.25">
      <c r="B11" s="8"/>
      <c r="C11" s="8"/>
      <c r="D11" s="8"/>
      <c r="E11" s="8"/>
      <c r="F11" s="9"/>
      <c r="G11" s="27"/>
      <c r="H11" s="8"/>
      <c r="I11" s="8"/>
      <c r="J11" s="8"/>
      <c r="K11" s="8"/>
      <c r="L11" s="8"/>
    </row>
    <row r="12" spans="2:14" ht="15" x14ac:dyDescent="0.25">
      <c r="B12" s="8"/>
      <c r="C12" s="8"/>
      <c r="D12" s="8"/>
      <c r="E12" s="8"/>
      <c r="F12" s="9"/>
      <c r="G12" s="27"/>
      <c r="H12" s="8"/>
      <c r="I12" s="8"/>
      <c r="J12" s="8"/>
      <c r="K12" s="8"/>
      <c r="L12" s="8"/>
    </row>
    <row r="13" spans="2:14" ht="15" x14ac:dyDescent="0.25">
      <c r="B13" s="8"/>
      <c r="C13" s="8"/>
      <c r="D13" s="8"/>
      <c r="E13" s="8"/>
      <c r="F13" s="9"/>
      <c r="G13" s="27"/>
      <c r="H13" s="8"/>
      <c r="I13" s="8"/>
      <c r="J13" s="8"/>
      <c r="K13" s="8"/>
      <c r="L13" s="8"/>
    </row>
    <row r="16" spans="2:14" ht="14.25" customHeight="1" x14ac:dyDescent="0.25">
      <c r="F16" s="9"/>
    </row>
    <row r="17" spans="6:6" ht="14.25" customHeight="1" x14ac:dyDescent="0.25"/>
    <row r="18" spans="6:6" ht="14.25" customHeight="1" x14ac:dyDescent="0.25"/>
    <row r="19" spans="6:6" ht="14.25" customHeight="1" x14ac:dyDescent="0.25"/>
    <row r="20" spans="6:6" ht="14.25" customHeight="1" x14ac:dyDescent="0.25">
      <c r="F20" s="10"/>
    </row>
    <row r="21" spans="6:6" ht="14.25" customHeight="1" x14ac:dyDescent="0.25">
      <c r="F21" s="10"/>
    </row>
    <row r="22" spans="6:6" ht="14.25" customHeight="1" x14ac:dyDescent="0.25">
      <c r="F22" s="10"/>
    </row>
    <row r="23" spans="6:6" ht="14.25" customHeight="1" x14ac:dyDescent="0.25">
      <c r="F23" s="10"/>
    </row>
    <row r="24" spans="6:6" ht="15" customHeight="1" x14ac:dyDescent="0.25">
      <c r="F24" s="10"/>
    </row>
    <row r="55" spans="2:16" ht="15" x14ac:dyDescent="0.25">
      <c r="D55" s="11" t="s">
        <v>16</v>
      </c>
      <c r="E55" s="181" t="s">
        <v>117</v>
      </c>
      <c r="F55" s="181"/>
    </row>
    <row r="56" spans="2:16" x14ac:dyDescent="0.25">
      <c r="D56" s="12"/>
    </row>
    <row r="57" spans="2:16" ht="15" x14ac:dyDescent="0.25">
      <c r="D57" s="13" t="s">
        <v>14</v>
      </c>
      <c r="E57" s="181" t="s">
        <v>13</v>
      </c>
      <c r="F57" s="181"/>
    </row>
    <row r="62" spans="2:16" ht="15" thickBot="1" x14ac:dyDescent="0.3"/>
    <row r="63" spans="2:16" ht="13.9" customHeight="1" x14ac:dyDescent="0.25">
      <c r="B63" s="182" t="s">
        <v>0</v>
      </c>
      <c r="C63" s="184" t="s">
        <v>12</v>
      </c>
      <c r="D63" s="179" t="s">
        <v>4</v>
      </c>
      <c r="E63" s="179" t="s">
        <v>1</v>
      </c>
      <c r="F63" s="179" t="s">
        <v>11</v>
      </c>
      <c r="G63" s="177" t="s">
        <v>2</v>
      </c>
      <c r="H63" s="179" t="s">
        <v>9</v>
      </c>
      <c r="I63" s="179" t="s">
        <v>15</v>
      </c>
      <c r="J63" s="179" t="s">
        <v>26</v>
      </c>
      <c r="K63" s="179"/>
      <c r="L63" s="179"/>
      <c r="M63" s="168" t="s">
        <v>30</v>
      </c>
      <c r="N63" s="168" t="s">
        <v>33</v>
      </c>
      <c r="O63" s="173" t="s">
        <v>34</v>
      </c>
      <c r="P63" s="175" t="s">
        <v>27</v>
      </c>
    </row>
    <row r="64" spans="2:16" ht="29.25" thickBot="1" x14ac:dyDescent="0.3">
      <c r="B64" s="183"/>
      <c r="C64" s="185"/>
      <c r="D64" s="180"/>
      <c r="E64" s="180"/>
      <c r="F64" s="180"/>
      <c r="G64" s="178"/>
      <c r="H64" s="180"/>
      <c r="I64" s="180"/>
      <c r="J64" s="106" t="s">
        <v>28</v>
      </c>
      <c r="K64" s="106" t="s">
        <v>32</v>
      </c>
      <c r="L64" s="107" t="s">
        <v>31</v>
      </c>
      <c r="M64" s="169"/>
      <c r="N64" s="169"/>
      <c r="O64" s="174"/>
      <c r="P64" s="176"/>
    </row>
    <row r="65" spans="2:16" ht="15" x14ac:dyDescent="0.25">
      <c r="B65" s="56"/>
      <c r="C65" s="57"/>
      <c r="D65" s="58"/>
      <c r="E65" s="59">
        <v>10000</v>
      </c>
      <c r="F65" s="2" t="s">
        <v>7</v>
      </c>
      <c r="G65" s="60"/>
      <c r="H65" s="57"/>
      <c r="I65" s="57"/>
      <c r="J65" s="57"/>
      <c r="K65" s="57"/>
      <c r="L65" s="57"/>
      <c r="M65" s="61"/>
      <c r="N65" s="61"/>
      <c r="O65" s="61"/>
      <c r="P65" s="62"/>
    </row>
    <row r="66" spans="2:16" ht="15" x14ac:dyDescent="0.25">
      <c r="B66" s="40" t="str">
        <f>IF(TRIM(G66)&lt;&gt;"",COUNTA($G$66:G66)&amp;"","")</f>
        <v>1</v>
      </c>
      <c r="C66" s="104"/>
      <c r="D66" s="104"/>
      <c r="E66" s="48"/>
      <c r="F66" s="14" t="s">
        <v>10</v>
      </c>
      <c r="G66" s="29">
        <v>1</v>
      </c>
      <c r="H66" s="41"/>
      <c r="I66" s="104" t="s">
        <v>5</v>
      </c>
      <c r="J66" s="49"/>
      <c r="K66" s="49"/>
      <c r="L66" s="50"/>
      <c r="M66" s="63"/>
      <c r="N66" s="49"/>
      <c r="O66" s="50"/>
      <c r="P66" s="51"/>
    </row>
    <row r="67" spans="2:16" ht="15" x14ac:dyDescent="0.25">
      <c r="B67" s="40" t="str">
        <f>IF(TRIM(G67)&lt;&gt;"",COUNTA($G$66:G67)&amp;"","")</f>
        <v>2</v>
      </c>
      <c r="C67" s="104"/>
      <c r="D67" s="104"/>
      <c r="E67" s="48"/>
      <c r="F67" s="14" t="s">
        <v>21</v>
      </c>
      <c r="G67" s="29">
        <v>1</v>
      </c>
      <c r="H67" s="52"/>
      <c r="I67" s="104" t="s">
        <v>5</v>
      </c>
      <c r="J67" s="49"/>
      <c r="K67" s="49"/>
      <c r="L67" s="50"/>
      <c r="M67" s="63"/>
      <c r="N67" s="49"/>
      <c r="O67" s="50"/>
      <c r="P67" s="51"/>
    </row>
    <row r="68" spans="2:16" s="22" customFormat="1" ht="15" x14ac:dyDescent="0.25">
      <c r="B68" s="40" t="str">
        <f>IF(TRIM(G68)&lt;&gt;"",COUNTA($G$66:G68)&amp;"","")</f>
        <v>3</v>
      </c>
      <c r="C68" s="104"/>
      <c r="D68" s="104"/>
      <c r="E68" s="48"/>
      <c r="F68" s="14" t="s">
        <v>6</v>
      </c>
      <c r="G68" s="29">
        <v>1</v>
      </c>
      <c r="H68" s="53"/>
      <c r="I68" s="104" t="s">
        <v>5</v>
      </c>
      <c r="J68" s="49"/>
      <c r="K68" s="49"/>
      <c r="L68" s="50"/>
      <c r="M68" s="63"/>
      <c r="N68" s="49"/>
      <c r="O68" s="50"/>
      <c r="P68" s="51"/>
    </row>
    <row r="69" spans="2:16" ht="15" x14ac:dyDescent="0.25">
      <c r="B69" s="40" t="str">
        <f>IF(TRIM(G69)&lt;&gt;"",COUNTA($G$66:G69)&amp;"","")</f>
        <v>4</v>
      </c>
      <c r="C69" s="104"/>
      <c r="D69" s="104"/>
      <c r="E69" s="48"/>
      <c r="F69" s="14" t="s">
        <v>22</v>
      </c>
      <c r="G69" s="29">
        <v>1</v>
      </c>
      <c r="H69" s="53"/>
      <c r="I69" s="104" t="s">
        <v>5</v>
      </c>
      <c r="J69" s="49"/>
      <c r="K69" s="49"/>
      <c r="L69" s="50"/>
      <c r="M69" s="63"/>
      <c r="N69" s="49"/>
      <c r="O69" s="50"/>
      <c r="P69" s="51"/>
    </row>
    <row r="70" spans="2:16" ht="15" x14ac:dyDescent="0.25">
      <c r="B70" s="40" t="str">
        <f>IF(TRIM(G70)&lt;&gt;"",COUNTA($G$66:G70)&amp;"","")</f>
        <v>5</v>
      </c>
      <c r="C70" s="104"/>
      <c r="D70" s="104"/>
      <c r="E70" s="48"/>
      <c r="F70" s="14" t="s">
        <v>23</v>
      </c>
      <c r="G70" s="29">
        <v>1</v>
      </c>
      <c r="H70" s="53"/>
      <c r="I70" s="104" t="s">
        <v>5</v>
      </c>
      <c r="J70" s="49"/>
      <c r="K70" s="49"/>
      <c r="L70" s="50"/>
      <c r="M70" s="63"/>
      <c r="N70" s="49"/>
      <c r="O70" s="50"/>
      <c r="P70" s="51"/>
    </row>
    <row r="71" spans="2:16" ht="15" x14ac:dyDescent="0.25">
      <c r="B71" s="40" t="str">
        <f>IF(TRIM(G71)&lt;&gt;"",COUNTA($G$66:G71)&amp;"","")</f>
        <v>6</v>
      </c>
      <c r="C71" s="104"/>
      <c r="D71" s="104"/>
      <c r="E71" s="48"/>
      <c r="F71" s="14" t="s">
        <v>24</v>
      </c>
      <c r="G71" s="29">
        <v>1</v>
      </c>
      <c r="H71" s="53"/>
      <c r="I71" s="104" t="s">
        <v>5</v>
      </c>
      <c r="J71" s="49"/>
      <c r="K71" s="49"/>
      <c r="L71" s="50"/>
      <c r="M71" s="63"/>
      <c r="N71" s="49"/>
      <c r="O71" s="50"/>
      <c r="P71" s="51"/>
    </row>
    <row r="72" spans="2:16" ht="15" x14ac:dyDescent="0.25">
      <c r="B72" s="40" t="str">
        <f>IF(TRIM(G72)&lt;&gt;"",COUNTA($G$66:G72)&amp;"","")</f>
        <v>7</v>
      </c>
      <c r="C72" s="104"/>
      <c r="D72" s="104"/>
      <c r="E72" s="48"/>
      <c r="F72" s="14" t="s">
        <v>25</v>
      </c>
      <c r="G72" s="29">
        <v>1</v>
      </c>
      <c r="H72" s="53"/>
      <c r="I72" s="104" t="s">
        <v>5</v>
      </c>
      <c r="J72" s="49"/>
      <c r="K72" s="49"/>
      <c r="L72" s="50"/>
      <c r="M72" s="63"/>
      <c r="N72" s="49"/>
      <c r="O72" s="50"/>
      <c r="P72" s="51"/>
    </row>
    <row r="73" spans="2:16" ht="15" x14ac:dyDescent="0.25">
      <c r="B73" s="40" t="str">
        <f>IF(TRIM(G73)&lt;&gt;"",COUNTA($G$66:G73)&amp;"","")</f>
        <v>8</v>
      </c>
      <c r="C73" s="104"/>
      <c r="D73" s="104"/>
      <c r="E73" s="48"/>
      <c r="F73" s="14" t="s">
        <v>17</v>
      </c>
      <c r="G73" s="29">
        <v>1</v>
      </c>
      <c r="H73" s="53"/>
      <c r="I73" s="104" t="s">
        <v>5</v>
      </c>
      <c r="J73" s="49"/>
      <c r="K73" s="49"/>
      <c r="L73" s="50"/>
      <c r="M73" s="63"/>
      <c r="N73" s="49"/>
      <c r="O73" s="50"/>
      <c r="P73" s="51"/>
    </row>
    <row r="74" spans="2:16" ht="15.75" thickBot="1" x14ac:dyDescent="0.3">
      <c r="B74" s="40" t="str">
        <f>IF(TRIM(G74)&lt;&gt;"",COUNTA($G$66:G74)&amp;"","")</f>
        <v/>
      </c>
      <c r="C74" s="103"/>
      <c r="D74" s="103"/>
      <c r="E74" s="2"/>
      <c r="F74" s="15" t="s">
        <v>8</v>
      </c>
      <c r="G74" s="30"/>
      <c r="H74" s="16"/>
      <c r="I74" s="16"/>
      <c r="J74" s="17"/>
      <c r="K74" s="17"/>
      <c r="L74" s="17"/>
      <c r="M74" s="64"/>
      <c r="N74" s="17"/>
      <c r="O74" s="17"/>
      <c r="P74" s="47"/>
    </row>
    <row r="75" spans="2:16" ht="15" x14ac:dyDescent="0.25">
      <c r="B75" s="40" t="str">
        <f>IF(TRIM(G75)&lt;&gt;"",COUNTA($G$66:G75)&amp;"","")</f>
        <v/>
      </c>
      <c r="C75" s="103"/>
      <c r="D75" s="103"/>
      <c r="E75" s="2"/>
      <c r="F75" s="2"/>
      <c r="G75" s="31"/>
      <c r="H75" s="18"/>
      <c r="I75" s="18"/>
      <c r="J75" s="19"/>
      <c r="K75" s="19"/>
      <c r="L75" s="19"/>
      <c r="M75" s="65"/>
      <c r="N75" s="19"/>
      <c r="O75" s="19"/>
      <c r="P75" s="54"/>
    </row>
    <row r="76" spans="2:16" ht="15" x14ac:dyDescent="0.25">
      <c r="B76" s="69" t="str">
        <f>IF(TRIM(G76)&lt;&gt;"",COUNTA($G$66:G76)&amp;"","")</f>
        <v/>
      </c>
      <c r="C76" s="102"/>
      <c r="D76" s="102"/>
      <c r="E76" s="93"/>
      <c r="F76" s="2"/>
      <c r="G76" s="32"/>
      <c r="H76" s="2"/>
      <c r="I76" s="2"/>
      <c r="J76" s="20"/>
      <c r="K76" s="20"/>
      <c r="L76" s="20"/>
      <c r="M76" s="66"/>
      <c r="N76" s="20"/>
      <c r="O76" s="20"/>
      <c r="P76" s="55"/>
    </row>
    <row r="77" spans="2:16" s="36" customFormat="1" ht="15" x14ac:dyDescent="0.25">
      <c r="B77" s="91" t="str">
        <f>IF(TRIM(G77)&lt;&gt;"",COUNTA($G$66:G77)&amp;"","")</f>
        <v/>
      </c>
      <c r="C77" s="88"/>
      <c r="D77" s="88"/>
      <c r="E77" s="86">
        <v>20000</v>
      </c>
      <c r="F77" s="2" t="s">
        <v>3</v>
      </c>
      <c r="G77" s="87"/>
      <c r="H77" s="88"/>
      <c r="I77" s="88"/>
      <c r="J77" s="88"/>
      <c r="K77" s="88"/>
      <c r="L77" s="88"/>
      <c r="M77" s="89"/>
      <c r="N77" s="88"/>
      <c r="O77" s="88"/>
      <c r="P77" s="90"/>
    </row>
    <row r="78" spans="2:16" s="36" customFormat="1" ht="15" x14ac:dyDescent="0.25">
      <c r="B78" s="91" t="str">
        <f>IF(TRIM(G78)&lt;&gt;"",COUNTA($G$66:G78)&amp;"","")</f>
        <v/>
      </c>
      <c r="C78" s="88"/>
      <c r="D78" s="92"/>
      <c r="E78" s="86">
        <v>20700</v>
      </c>
      <c r="F78" s="21" t="s">
        <v>53</v>
      </c>
      <c r="G78" s="87"/>
      <c r="H78" s="88"/>
      <c r="I78" s="88"/>
      <c r="J78" s="88"/>
      <c r="K78" s="88"/>
      <c r="L78" s="88"/>
      <c r="M78" s="89"/>
      <c r="N78" s="88"/>
      <c r="O78" s="88"/>
      <c r="P78" s="90"/>
    </row>
    <row r="79" spans="2:16" s="36" customFormat="1" x14ac:dyDescent="0.25">
      <c r="B79" s="37" t="str">
        <f>IF(TRIM(G79)&lt;&gt;"",COUNTA($G$66:G79)&amp;"","")</f>
        <v>9</v>
      </c>
      <c r="C79" s="163"/>
      <c r="D79" s="163"/>
      <c r="E79" s="163"/>
      <c r="F79" s="42" t="s">
        <v>98</v>
      </c>
      <c r="G79" s="158">
        <v>31</v>
      </c>
      <c r="H79" s="158">
        <v>30.68</v>
      </c>
      <c r="I79" s="158" t="s">
        <v>37</v>
      </c>
      <c r="J79" s="84"/>
      <c r="K79" s="94"/>
      <c r="L79" s="95"/>
      <c r="M79" s="96"/>
      <c r="N79" s="94"/>
      <c r="O79" s="95"/>
      <c r="P79" s="46"/>
    </row>
    <row r="80" spans="2:16" s="36" customFormat="1" x14ac:dyDescent="0.25">
      <c r="B80" s="37" t="str">
        <f>IF(TRIM(G80)&lt;&gt;"",COUNTA($G$66:G80)&amp;"","")</f>
        <v>10</v>
      </c>
      <c r="C80" s="164"/>
      <c r="D80" s="164"/>
      <c r="E80" s="164"/>
      <c r="F80" s="42" t="s">
        <v>99</v>
      </c>
      <c r="G80" s="158">
        <v>55</v>
      </c>
      <c r="H80" s="158">
        <v>53.24</v>
      </c>
      <c r="I80" s="158" t="s">
        <v>37</v>
      </c>
      <c r="J80" s="84"/>
      <c r="K80" s="94"/>
      <c r="L80" s="95"/>
      <c r="M80" s="96"/>
      <c r="N80" s="94"/>
      <c r="O80" s="95"/>
      <c r="P80" s="46"/>
    </row>
    <row r="81" spans="2:16" s="36" customFormat="1" x14ac:dyDescent="0.25">
      <c r="B81" s="37" t="str">
        <f>IF(TRIM(G81)&lt;&gt;"",COUNTA($G$66:G81)&amp;"","")</f>
        <v>11</v>
      </c>
      <c r="C81" s="164"/>
      <c r="D81" s="164"/>
      <c r="E81" s="164"/>
      <c r="F81" s="42" t="s">
        <v>108</v>
      </c>
      <c r="G81" s="118">
        <v>326</v>
      </c>
      <c r="H81" s="118"/>
      <c r="I81" s="158" t="s">
        <v>37</v>
      </c>
      <c r="J81" s="97"/>
      <c r="K81" s="94"/>
      <c r="L81" s="95"/>
      <c r="M81" s="96"/>
      <c r="N81" s="98"/>
      <c r="O81" s="95"/>
      <c r="P81" s="46"/>
    </row>
    <row r="82" spans="2:16" s="36" customFormat="1" ht="15.75" thickBot="1" x14ac:dyDescent="0.3">
      <c r="B82" s="37" t="str">
        <f>IF(TRIM(G82)&lt;&gt;"",COUNTA($G$66:G82)&amp;"","")</f>
        <v/>
      </c>
      <c r="C82" s="118"/>
      <c r="D82" s="118"/>
      <c r="E82" s="118"/>
      <c r="F82" s="15" t="s">
        <v>8</v>
      </c>
      <c r="G82" s="30"/>
      <c r="H82" s="16"/>
      <c r="I82" s="16"/>
      <c r="J82" s="17"/>
      <c r="K82" s="17"/>
      <c r="L82" s="17"/>
      <c r="M82" s="68"/>
      <c r="N82" s="17"/>
      <c r="O82" s="17"/>
      <c r="P82" s="47">
        <f>SUM(P79:P81)</f>
        <v>0</v>
      </c>
    </row>
    <row r="83" spans="2:16" s="36" customFormat="1" x14ac:dyDescent="0.25">
      <c r="B83" s="37" t="str">
        <f>IF(TRIM(G83)&lt;&gt;"",COUNTA($G$66:G83)&amp;"","")</f>
        <v/>
      </c>
      <c r="C83" s="118"/>
      <c r="D83" s="118"/>
      <c r="E83" s="118"/>
      <c r="F83" s="145"/>
      <c r="G83" s="28"/>
      <c r="H83" s="3"/>
      <c r="I83" s="3"/>
      <c r="J83" s="5"/>
      <c r="K83" s="5"/>
      <c r="L83" s="5"/>
      <c r="M83" s="67"/>
      <c r="N83" s="5"/>
      <c r="O83" s="5"/>
      <c r="P83" s="46"/>
    </row>
    <row r="84" spans="2:16" s="22" customFormat="1" ht="15" x14ac:dyDescent="0.25">
      <c r="B84" s="37" t="str">
        <f>IF(TRIM(G84)&lt;&gt;"",COUNTA($G$66:G84)&amp;"","")</f>
        <v/>
      </c>
      <c r="C84" s="118"/>
      <c r="D84" s="118"/>
      <c r="E84" s="118"/>
      <c r="F84" s="85"/>
      <c r="G84" s="28"/>
      <c r="H84" s="3"/>
      <c r="I84" s="3"/>
      <c r="J84" s="5"/>
      <c r="K84" s="5"/>
      <c r="L84" s="5"/>
      <c r="M84" s="67"/>
      <c r="N84" s="5"/>
      <c r="O84" s="5"/>
      <c r="P84" s="46"/>
    </row>
    <row r="85" spans="2:16" s="36" customFormat="1" ht="15" x14ac:dyDescent="0.25">
      <c r="B85" s="91" t="str">
        <f>IF(TRIM(G85)&lt;&gt;"",COUNTA($G$66:G85)&amp;"","")</f>
        <v/>
      </c>
      <c r="C85" s="88"/>
      <c r="D85" s="88"/>
      <c r="E85" s="86">
        <v>320000</v>
      </c>
      <c r="F85" s="2" t="s">
        <v>39</v>
      </c>
      <c r="G85" s="87"/>
      <c r="H85" s="110"/>
      <c r="I85" s="88"/>
      <c r="J85" s="88"/>
      <c r="K85" s="88"/>
      <c r="L85" s="88"/>
      <c r="M85" s="89"/>
      <c r="N85" s="88"/>
      <c r="O85" s="88"/>
      <c r="P85" s="90"/>
    </row>
    <row r="86" spans="2:16" s="36" customFormat="1" ht="15" x14ac:dyDescent="0.25">
      <c r="B86" s="91" t="str">
        <f>IF(TRIM(G86)&lt;&gt;"",COUNTA($G$66:G86)&amp;"","")</f>
        <v/>
      </c>
      <c r="C86" s="88"/>
      <c r="D86" s="88"/>
      <c r="E86" s="86">
        <v>32000010</v>
      </c>
      <c r="F86" s="128" t="s">
        <v>40</v>
      </c>
      <c r="G86" s="87"/>
      <c r="H86" s="110"/>
      <c r="I86" s="88"/>
      <c r="J86" s="88"/>
      <c r="K86" s="88"/>
      <c r="L86" s="88"/>
      <c r="M86" s="89"/>
      <c r="N86" s="88"/>
      <c r="O86" s="88"/>
      <c r="P86" s="90"/>
    </row>
    <row r="87" spans="2:16" s="36" customFormat="1" x14ac:dyDescent="0.25">
      <c r="B87" s="37" t="str">
        <f>IF(TRIM(G87)&lt;&gt;"",COUNTA($G$66:G87)&amp;"","")</f>
        <v>12</v>
      </c>
      <c r="C87" s="129"/>
      <c r="D87" s="129"/>
      <c r="E87" s="129"/>
      <c r="F87" s="42" t="s">
        <v>107</v>
      </c>
      <c r="G87" s="118">
        <v>326</v>
      </c>
      <c r="H87" s="118">
        <v>326</v>
      </c>
      <c r="I87" s="118" t="s">
        <v>36</v>
      </c>
      <c r="J87" s="147"/>
      <c r="K87" s="109"/>
      <c r="L87" s="96"/>
      <c r="M87" s="96"/>
      <c r="N87" s="39"/>
      <c r="O87" s="96"/>
      <c r="P87" s="46"/>
    </row>
    <row r="88" spans="2:16" s="36" customFormat="1" ht="15" x14ac:dyDescent="0.25">
      <c r="B88" s="91" t="str">
        <f>IF(TRIM(G88)&lt;&gt;"",COUNTA($G$66:G88)&amp;"","")</f>
        <v/>
      </c>
      <c r="C88" s="88"/>
      <c r="D88" s="88"/>
      <c r="E88" s="86">
        <v>32121600</v>
      </c>
      <c r="F88" s="128" t="s">
        <v>41</v>
      </c>
      <c r="G88" s="87"/>
      <c r="H88" s="110"/>
      <c r="I88" s="88"/>
      <c r="J88" s="88"/>
      <c r="K88" s="88"/>
      <c r="L88" s="88"/>
      <c r="M88" s="89"/>
      <c r="N88" s="88"/>
      <c r="O88" s="88"/>
      <c r="P88" s="90"/>
    </row>
    <row r="89" spans="2:16" s="36" customFormat="1" x14ac:dyDescent="0.25">
      <c r="B89" s="37" t="str">
        <f>IF(TRIM(G89)&lt;&gt;"",COUNTA($G$66:G89)&amp;"","")</f>
        <v>13</v>
      </c>
      <c r="C89" s="186" t="s">
        <v>103</v>
      </c>
      <c r="D89" s="186" t="s">
        <v>104</v>
      </c>
      <c r="E89" s="132"/>
      <c r="F89" s="42" t="s">
        <v>102</v>
      </c>
      <c r="G89" s="158">
        <v>18096</v>
      </c>
      <c r="H89" s="158">
        <v>18096.259999999998</v>
      </c>
      <c r="I89" s="158" t="s">
        <v>36</v>
      </c>
      <c r="J89" s="97"/>
      <c r="K89" s="109"/>
      <c r="L89" s="95"/>
      <c r="M89" s="96"/>
      <c r="N89" s="98"/>
      <c r="O89" s="95"/>
      <c r="P89" s="46"/>
    </row>
    <row r="90" spans="2:16" s="36" customFormat="1" x14ac:dyDescent="0.25">
      <c r="B90" s="37" t="str">
        <f>IF(TRIM(G90)&lt;&gt;"",COUNTA($G$66:G90)&amp;"","")</f>
        <v>14</v>
      </c>
      <c r="C90" s="165" t="s">
        <v>106</v>
      </c>
      <c r="D90" s="165" t="s">
        <v>104</v>
      </c>
      <c r="E90" s="165"/>
      <c r="F90" s="42" t="s">
        <v>105</v>
      </c>
      <c r="G90" s="158">
        <v>11976</v>
      </c>
      <c r="H90" s="158">
        <v>11976.19</v>
      </c>
      <c r="I90" s="158" t="s">
        <v>36</v>
      </c>
      <c r="J90" s="97"/>
      <c r="K90" s="109"/>
      <c r="L90" s="95"/>
      <c r="M90" s="96"/>
      <c r="N90" s="98"/>
      <c r="O90" s="95"/>
      <c r="P90" s="46"/>
    </row>
    <row r="91" spans="2:16" s="36" customFormat="1" x14ac:dyDescent="0.25">
      <c r="B91" s="37" t="str">
        <f>IF(TRIM(G91)&lt;&gt;"",COUNTA($G$66:G91)&amp;"","")</f>
        <v>15</v>
      </c>
      <c r="C91" s="166"/>
      <c r="D91" s="166"/>
      <c r="E91" s="166"/>
      <c r="F91" s="42" t="s">
        <v>114</v>
      </c>
      <c r="G91" s="158">
        <v>11976</v>
      </c>
      <c r="H91" s="158">
        <v>11976.19</v>
      </c>
      <c r="I91" s="158" t="s">
        <v>36</v>
      </c>
      <c r="J91" s="97"/>
      <c r="K91" s="109"/>
      <c r="L91" s="95"/>
      <c r="M91" s="96"/>
      <c r="N91" s="98"/>
      <c r="O91" s="95"/>
      <c r="P91" s="46"/>
    </row>
    <row r="92" spans="2:16" s="36" customFormat="1" x14ac:dyDescent="0.25">
      <c r="B92" s="37" t="str">
        <f>IF(TRIM(G92)&lt;&gt;"",COUNTA($G$66:G92)&amp;"","")</f>
        <v>16</v>
      </c>
      <c r="C92" s="167"/>
      <c r="D92" s="167"/>
      <c r="E92" s="167"/>
      <c r="F92" s="42" t="s">
        <v>115</v>
      </c>
      <c r="G92" s="158">
        <v>11976</v>
      </c>
      <c r="H92" s="158">
        <v>11976.19</v>
      </c>
      <c r="I92" s="158" t="s">
        <v>36</v>
      </c>
      <c r="J92" s="97"/>
      <c r="K92" s="109"/>
      <c r="L92" s="95"/>
      <c r="M92" s="96"/>
      <c r="N92" s="98"/>
      <c r="O92" s="95"/>
      <c r="P92" s="46"/>
    </row>
    <row r="93" spans="2:16" s="36" customFormat="1" ht="15.75" thickBot="1" x14ac:dyDescent="0.3">
      <c r="B93" s="134" t="str">
        <f>IF(TRIM(G93)&lt;&gt;"",COUNTA($G$66:G93)&amp;"","")</f>
        <v/>
      </c>
      <c r="C93" s="124"/>
      <c r="D93" s="124"/>
      <c r="E93" s="124"/>
      <c r="F93" s="135" t="s">
        <v>8</v>
      </c>
      <c r="G93" s="33"/>
      <c r="H93" s="136"/>
      <c r="I93" s="23"/>
      <c r="J93" s="35"/>
      <c r="K93" s="35"/>
      <c r="L93" s="17"/>
      <c r="M93" s="68"/>
      <c r="N93" s="35"/>
      <c r="O93" s="17"/>
      <c r="P93" s="47">
        <f>SUM(P87:P92)</f>
        <v>0</v>
      </c>
    </row>
    <row r="94" spans="2:16" s="36" customFormat="1" x14ac:dyDescent="0.25">
      <c r="B94" s="116" t="str">
        <f>IF(TRIM(G94)&lt;&gt;"",COUNTA($G$66:G94)&amp;"","")</f>
        <v/>
      </c>
      <c r="C94" s="131"/>
      <c r="D94" s="121"/>
      <c r="E94" s="132"/>
      <c r="F94" s="42"/>
      <c r="G94" s="121"/>
      <c r="H94" s="121"/>
      <c r="I94" s="121"/>
      <c r="J94" s="126"/>
      <c r="K94" s="125"/>
      <c r="L94" s="125"/>
      <c r="M94" s="127"/>
      <c r="N94" s="112"/>
      <c r="O94" s="125"/>
      <c r="P94" s="133"/>
    </row>
    <row r="95" spans="2:16" s="36" customFormat="1" x14ac:dyDescent="0.25">
      <c r="B95" s="116" t="str">
        <f>IF(TRIM(G95)&lt;&gt;"",COUNTA($G$66:G95)&amp;"","")</f>
        <v/>
      </c>
      <c r="C95" s="131"/>
      <c r="D95" s="121"/>
      <c r="E95" s="132"/>
      <c r="F95" s="42"/>
      <c r="G95" s="121"/>
      <c r="H95" s="121"/>
      <c r="I95" s="121"/>
      <c r="J95" s="126"/>
      <c r="K95" s="125"/>
      <c r="L95" s="125"/>
      <c r="M95" s="127"/>
      <c r="N95" s="112"/>
      <c r="O95" s="125"/>
      <c r="P95" s="133"/>
    </row>
    <row r="96" spans="2:16" s="36" customFormat="1" ht="15" x14ac:dyDescent="0.25">
      <c r="B96" s="91" t="str">
        <f>IF(TRIM(G96)&lt;&gt;"",COUNTA($G$66:G96)&amp;"","")</f>
        <v/>
      </c>
      <c r="C96" s="137"/>
      <c r="D96" s="137"/>
      <c r="E96" s="86">
        <v>330000</v>
      </c>
      <c r="F96" s="138" t="s">
        <v>42</v>
      </c>
      <c r="G96" s="87"/>
      <c r="H96" s="110"/>
      <c r="I96" s="88"/>
      <c r="J96" s="88"/>
      <c r="K96" s="88"/>
      <c r="L96" s="88"/>
      <c r="M96" s="89"/>
      <c r="N96" s="88"/>
      <c r="O96" s="88"/>
      <c r="P96" s="90"/>
    </row>
    <row r="97" spans="1:16" s="36" customFormat="1" ht="15" x14ac:dyDescent="0.25">
      <c r="B97" s="91" t="str">
        <f>IF(TRIM(G97)&lt;&gt;"",COUNTA($G$66:G97)&amp;"","")</f>
        <v/>
      </c>
      <c r="C97" s="137"/>
      <c r="D97" s="137"/>
      <c r="E97" s="86">
        <v>331000</v>
      </c>
      <c r="F97" s="128" t="s">
        <v>43</v>
      </c>
      <c r="G97" s="87"/>
      <c r="H97" s="110"/>
      <c r="I97" s="88"/>
      <c r="J97" s="88"/>
      <c r="K97" s="88"/>
      <c r="L97" s="88"/>
      <c r="M97" s="89"/>
      <c r="N97" s="88"/>
      <c r="O97" s="88"/>
      <c r="P97" s="90"/>
    </row>
    <row r="98" spans="1:16" s="36" customFormat="1" x14ac:dyDescent="0.25">
      <c r="A98" s="36" t="s">
        <v>44</v>
      </c>
      <c r="B98" s="116" t="str">
        <f>IF(TRIM(G98)&lt;&gt;"",COUNTA($G$66:G98)&amp;"","")</f>
        <v>17</v>
      </c>
      <c r="C98" s="165" t="s">
        <v>116</v>
      </c>
      <c r="D98" s="165"/>
      <c r="E98" s="132"/>
      <c r="F98" s="42" t="s">
        <v>89</v>
      </c>
      <c r="G98" s="158">
        <v>7</v>
      </c>
      <c r="H98" s="158">
        <v>7</v>
      </c>
      <c r="I98" s="158" t="s">
        <v>35</v>
      </c>
      <c r="J98" s="146"/>
      <c r="K98" s="112"/>
      <c r="L98" s="96"/>
      <c r="M98" s="139"/>
      <c r="N98" s="112"/>
      <c r="O98" s="111"/>
      <c r="P98" s="46"/>
    </row>
    <row r="99" spans="1:16" s="36" customFormat="1" x14ac:dyDescent="0.25">
      <c r="B99" s="116" t="str">
        <f>IF(TRIM(G99)&lt;&gt;"",COUNTA($G$66:G99)&amp;"","")</f>
        <v>18</v>
      </c>
      <c r="C99" s="166"/>
      <c r="D99" s="166"/>
      <c r="E99" s="132"/>
      <c r="F99" s="42" t="s">
        <v>84</v>
      </c>
      <c r="G99" s="158">
        <v>1</v>
      </c>
      <c r="H99" s="158">
        <v>1</v>
      </c>
      <c r="I99" s="158" t="s">
        <v>35</v>
      </c>
      <c r="J99" s="146"/>
      <c r="K99" s="112"/>
      <c r="L99" s="96"/>
      <c r="M99" s="139"/>
      <c r="N99" s="112"/>
      <c r="O99" s="111"/>
      <c r="P99" s="46"/>
    </row>
    <row r="100" spans="1:16" s="36" customFormat="1" ht="28.5" x14ac:dyDescent="0.25">
      <c r="B100" s="116" t="str">
        <f>IF(TRIM(G100)&lt;&gt;"",COUNTA($G$66:G100)&amp;"","")</f>
        <v>19</v>
      </c>
      <c r="C100" s="166"/>
      <c r="D100" s="166"/>
      <c r="E100" s="132"/>
      <c r="F100" s="42" t="s">
        <v>87</v>
      </c>
      <c r="G100" s="158">
        <v>1</v>
      </c>
      <c r="H100" s="158">
        <v>1</v>
      </c>
      <c r="I100" s="158" t="s">
        <v>35</v>
      </c>
      <c r="J100" s="146"/>
      <c r="K100" s="112"/>
      <c r="L100" s="96"/>
      <c r="M100" s="139"/>
      <c r="N100" s="112"/>
      <c r="O100" s="111"/>
      <c r="P100" s="46"/>
    </row>
    <row r="101" spans="1:16" s="36" customFormat="1" x14ac:dyDescent="0.25">
      <c r="B101" s="116" t="str">
        <f>IF(TRIM(G101)&lt;&gt;"",COUNTA($G$66:G101)&amp;"","")</f>
        <v>20</v>
      </c>
      <c r="C101" s="166"/>
      <c r="D101" s="166"/>
      <c r="E101" s="132"/>
      <c r="F101" s="42" t="s">
        <v>92</v>
      </c>
      <c r="G101" s="158">
        <v>1</v>
      </c>
      <c r="H101" s="158">
        <v>1</v>
      </c>
      <c r="I101" s="158" t="s">
        <v>35</v>
      </c>
      <c r="J101" s="146"/>
      <c r="K101" s="112"/>
      <c r="L101" s="96"/>
      <c r="M101" s="139"/>
      <c r="N101" s="112"/>
      <c r="O101" s="111"/>
      <c r="P101" s="46"/>
    </row>
    <row r="102" spans="1:16" s="36" customFormat="1" x14ac:dyDescent="0.25">
      <c r="B102" s="116"/>
      <c r="C102" s="166"/>
      <c r="D102" s="166"/>
      <c r="E102" s="132"/>
      <c r="F102" s="42" t="s">
        <v>100</v>
      </c>
      <c r="G102" s="158">
        <v>2</v>
      </c>
      <c r="H102" s="158">
        <v>2</v>
      </c>
      <c r="I102" s="158" t="s">
        <v>35</v>
      </c>
      <c r="J102" s="146"/>
      <c r="K102" s="112"/>
      <c r="L102" s="96"/>
      <c r="M102" s="139"/>
      <c r="N102" s="112"/>
      <c r="O102" s="111"/>
      <c r="P102" s="46"/>
    </row>
    <row r="103" spans="1:16" s="36" customFormat="1" x14ac:dyDescent="0.25">
      <c r="B103" s="116"/>
      <c r="C103" s="166"/>
      <c r="D103" s="166"/>
      <c r="E103" s="132"/>
      <c r="F103" s="42" t="s">
        <v>101</v>
      </c>
      <c r="G103" s="158">
        <v>1</v>
      </c>
      <c r="H103" s="158">
        <v>1</v>
      </c>
      <c r="I103" s="158" t="s">
        <v>35</v>
      </c>
      <c r="J103" s="146"/>
      <c r="K103" s="112"/>
      <c r="L103" s="96"/>
      <c r="M103" s="139"/>
      <c r="N103" s="112"/>
      <c r="O103" s="111"/>
      <c r="P103" s="46"/>
    </row>
    <row r="104" spans="1:16" s="36" customFormat="1" x14ac:dyDescent="0.25">
      <c r="B104" s="116" t="str">
        <f>IF(TRIM(G104)&lt;&gt;"",COUNTA($G$66:G104)&amp;"","")</f>
        <v>23</v>
      </c>
      <c r="C104" s="166"/>
      <c r="D104" s="166"/>
      <c r="E104" s="132"/>
      <c r="F104" s="42" t="s">
        <v>90</v>
      </c>
      <c r="G104" s="158">
        <v>7</v>
      </c>
      <c r="H104" s="158">
        <v>7</v>
      </c>
      <c r="I104" s="158" t="s">
        <v>35</v>
      </c>
      <c r="J104" s="146"/>
      <c r="K104" s="112"/>
      <c r="L104" s="96"/>
      <c r="M104" s="139"/>
      <c r="N104" s="112"/>
      <c r="O104" s="111"/>
      <c r="P104" s="46"/>
    </row>
    <row r="105" spans="1:16" s="36" customFormat="1" x14ac:dyDescent="0.25">
      <c r="B105" s="116" t="str">
        <f>IF(TRIM(G105)&lt;&gt;"",COUNTA($G$66:G105)&amp;"","")</f>
        <v>24</v>
      </c>
      <c r="C105" s="166"/>
      <c r="D105" s="166"/>
      <c r="E105" s="132"/>
      <c r="F105" s="42" t="s">
        <v>86</v>
      </c>
      <c r="G105" s="158">
        <v>2</v>
      </c>
      <c r="H105" s="158">
        <v>2</v>
      </c>
      <c r="I105" s="158" t="s">
        <v>35</v>
      </c>
      <c r="J105" s="146"/>
      <c r="K105" s="112"/>
      <c r="L105" s="96"/>
      <c r="M105" s="139"/>
      <c r="N105" s="112"/>
      <c r="O105" s="111"/>
      <c r="P105" s="46"/>
    </row>
    <row r="106" spans="1:16" s="36" customFormat="1" x14ac:dyDescent="0.25">
      <c r="B106" s="116" t="str">
        <f>IF(TRIM(G106)&lt;&gt;"",COUNTA($G$66:G106)&amp;"","")</f>
        <v>25</v>
      </c>
      <c r="C106" s="166"/>
      <c r="D106" s="166"/>
      <c r="E106" s="132"/>
      <c r="F106" s="42" t="s">
        <v>88</v>
      </c>
      <c r="G106" s="158">
        <v>2</v>
      </c>
      <c r="H106" s="158">
        <v>2</v>
      </c>
      <c r="I106" s="158" t="s">
        <v>35</v>
      </c>
      <c r="J106" s="146"/>
      <c r="K106" s="112"/>
      <c r="L106" s="96"/>
      <c r="M106" s="139"/>
      <c r="N106" s="112"/>
      <c r="O106" s="111"/>
      <c r="P106" s="46"/>
    </row>
    <row r="107" spans="1:16" s="36" customFormat="1" x14ac:dyDescent="0.25">
      <c r="B107" s="116" t="str">
        <f>IF(TRIM(G107)&lt;&gt;"",COUNTA($G$66:G107)&amp;"","")</f>
        <v>26</v>
      </c>
      <c r="C107" s="166"/>
      <c r="D107" s="166"/>
      <c r="E107" s="132"/>
      <c r="F107" s="42" t="s">
        <v>91</v>
      </c>
      <c r="G107" s="158">
        <v>9</v>
      </c>
      <c r="H107" s="158">
        <v>9</v>
      </c>
      <c r="I107" s="158" t="s">
        <v>35</v>
      </c>
      <c r="J107" s="146"/>
      <c r="K107" s="112"/>
      <c r="L107" s="96"/>
      <c r="M107" s="139"/>
      <c r="N107" s="112"/>
      <c r="O107" s="111"/>
      <c r="P107" s="46"/>
    </row>
    <row r="108" spans="1:16" s="36" customFormat="1" x14ac:dyDescent="0.25">
      <c r="B108" s="116" t="str">
        <f>IF(TRIM(G108)&lt;&gt;"",COUNTA($G$66:G108)&amp;"","")</f>
        <v>27</v>
      </c>
      <c r="C108" s="166"/>
      <c r="D108" s="166"/>
      <c r="E108" s="132"/>
      <c r="F108" s="42" t="s">
        <v>85</v>
      </c>
      <c r="G108" s="158">
        <v>2</v>
      </c>
      <c r="H108" s="158">
        <v>2</v>
      </c>
      <c r="I108" s="158" t="s">
        <v>35</v>
      </c>
      <c r="J108" s="114"/>
      <c r="K108" s="115"/>
      <c r="L108" s="96"/>
      <c r="M108" s="139"/>
      <c r="N108" s="112"/>
      <c r="O108" s="95"/>
      <c r="P108" s="46"/>
    </row>
    <row r="109" spans="1:16" s="36" customFormat="1" x14ac:dyDescent="0.25">
      <c r="B109" s="116" t="str">
        <f>IF(TRIM(G109)&lt;&gt;"",COUNTA($G$66:G109)&amp;"","")</f>
        <v>28</v>
      </c>
      <c r="C109" s="166"/>
      <c r="D109" s="166"/>
      <c r="E109" s="132"/>
      <c r="F109" s="42" t="s">
        <v>45</v>
      </c>
      <c r="G109" s="158">
        <v>7</v>
      </c>
      <c r="H109" s="158">
        <v>7</v>
      </c>
      <c r="I109" s="158" t="s">
        <v>35</v>
      </c>
      <c r="J109" s="114"/>
      <c r="K109" s="115"/>
      <c r="L109" s="96"/>
      <c r="M109" s="139"/>
      <c r="N109" s="112"/>
      <c r="O109" s="95"/>
      <c r="P109" s="46"/>
    </row>
    <row r="110" spans="1:16" s="36" customFormat="1" x14ac:dyDescent="0.25">
      <c r="B110" s="116" t="str">
        <f>IF(TRIM(G110)&lt;&gt;"",COUNTA($G$66:G110)&amp;"","")</f>
        <v>29</v>
      </c>
      <c r="C110" s="166"/>
      <c r="D110" s="166"/>
      <c r="E110" s="132"/>
      <c r="F110" s="42" t="s">
        <v>93</v>
      </c>
      <c r="G110" s="158">
        <v>1</v>
      </c>
      <c r="H110" s="158">
        <v>1</v>
      </c>
      <c r="I110" s="158" t="s">
        <v>35</v>
      </c>
      <c r="J110" s="114"/>
      <c r="K110" s="115"/>
      <c r="L110" s="96"/>
      <c r="M110" s="139"/>
      <c r="N110" s="112"/>
      <c r="O110" s="95"/>
      <c r="P110" s="46"/>
    </row>
    <row r="111" spans="1:16" s="36" customFormat="1" x14ac:dyDescent="0.25">
      <c r="B111" s="116" t="str">
        <f>IF(TRIM(G111)&lt;&gt;"",COUNTA($G$66:G111)&amp;"","")</f>
        <v>30</v>
      </c>
      <c r="C111" s="166"/>
      <c r="D111" s="166"/>
      <c r="E111" s="132"/>
      <c r="F111" s="42" t="s">
        <v>94</v>
      </c>
      <c r="G111" s="158">
        <v>3262</v>
      </c>
      <c r="H111" s="158">
        <v>3261.73</v>
      </c>
      <c r="I111" s="158" t="s">
        <v>37</v>
      </c>
      <c r="J111" s="114"/>
      <c r="K111" s="115"/>
      <c r="L111" s="96"/>
      <c r="M111" s="139"/>
      <c r="N111" s="112"/>
      <c r="O111" s="95"/>
      <c r="P111" s="46"/>
    </row>
    <row r="112" spans="1:16" s="36" customFormat="1" x14ac:dyDescent="0.25">
      <c r="B112" s="116" t="str">
        <f>IF(TRIM(G112)&lt;&gt;"",COUNTA($G$66:G112)&amp;"","")</f>
        <v>31</v>
      </c>
      <c r="C112" s="166"/>
      <c r="D112" s="166"/>
      <c r="E112" s="132"/>
      <c r="F112" s="42" t="s">
        <v>95</v>
      </c>
      <c r="G112" s="158">
        <v>73</v>
      </c>
      <c r="H112" s="158">
        <v>73.02</v>
      </c>
      <c r="I112" s="158" t="s">
        <v>37</v>
      </c>
      <c r="J112" s="114"/>
      <c r="K112" s="115"/>
      <c r="L112" s="96"/>
      <c r="M112" s="139"/>
      <c r="N112" s="112"/>
      <c r="O112" s="95"/>
      <c r="P112" s="46"/>
    </row>
    <row r="113" spans="2:16" s="36" customFormat="1" x14ac:dyDescent="0.25">
      <c r="B113" s="116" t="str">
        <f>IF(TRIM(G113)&lt;&gt;"",COUNTA($G$66:G113)&amp;"","")</f>
        <v>32</v>
      </c>
      <c r="C113" s="157"/>
      <c r="D113" s="157"/>
      <c r="E113" s="132"/>
      <c r="F113" s="42" t="s">
        <v>109</v>
      </c>
      <c r="G113" s="158">
        <v>66</v>
      </c>
      <c r="H113" s="158"/>
      <c r="I113" s="158" t="s">
        <v>37</v>
      </c>
      <c r="J113" s="126"/>
      <c r="K113" s="125"/>
      <c r="L113" s="113"/>
      <c r="M113" s="113"/>
      <c r="N113" s="112"/>
      <c r="O113" s="111"/>
      <c r="P113" s="130"/>
    </row>
    <row r="114" spans="2:16" s="36" customFormat="1" x14ac:dyDescent="0.25">
      <c r="B114" s="116" t="str">
        <f>IF(TRIM(G114)&lt;&gt;"",COUNTA($G$66:G114)&amp;"","")</f>
        <v>33</v>
      </c>
      <c r="C114" s="132"/>
      <c r="D114" s="132"/>
      <c r="E114" s="132"/>
      <c r="F114" s="120" t="s">
        <v>46</v>
      </c>
      <c r="G114" s="123">
        <v>1087</v>
      </c>
      <c r="H114" s="119"/>
      <c r="I114" s="4" t="s">
        <v>38</v>
      </c>
      <c r="J114" s="146"/>
      <c r="K114" s="125"/>
      <c r="L114" s="96"/>
      <c r="M114" s="139"/>
      <c r="N114" s="112"/>
      <c r="O114" s="95"/>
      <c r="P114" s="46"/>
    </row>
    <row r="115" spans="2:16" s="36" customFormat="1" x14ac:dyDescent="0.25">
      <c r="B115" s="116" t="str">
        <f>IF(TRIM(G115)&lt;&gt;"",COUNTA($G$66:G115)&amp;"","")</f>
        <v>34</v>
      </c>
      <c r="C115" s="132"/>
      <c r="D115" s="132"/>
      <c r="E115" s="132"/>
      <c r="F115" s="120" t="s">
        <v>47</v>
      </c>
      <c r="G115" s="123">
        <v>377</v>
      </c>
      <c r="H115" s="119"/>
      <c r="I115" s="4" t="s">
        <v>38</v>
      </c>
      <c r="J115" s="146"/>
      <c r="K115" s="125"/>
      <c r="L115" s="96"/>
      <c r="M115" s="139"/>
      <c r="N115" s="112"/>
      <c r="O115" s="95"/>
      <c r="P115" s="46"/>
    </row>
    <row r="116" spans="2:16" s="36" customFormat="1" x14ac:dyDescent="0.25">
      <c r="B116" s="116" t="str">
        <f>IF(TRIM(G116)&lt;&gt;"",COUNTA($G$66:G116)&amp;"","")</f>
        <v>35</v>
      </c>
      <c r="C116" s="132"/>
      <c r="D116" s="132"/>
      <c r="E116" s="132"/>
      <c r="F116" s="120" t="s">
        <v>48</v>
      </c>
      <c r="G116" s="123">
        <v>430</v>
      </c>
      <c r="H116" s="119"/>
      <c r="I116" s="4" t="s">
        <v>38</v>
      </c>
      <c r="J116" s="146"/>
      <c r="K116" s="125"/>
      <c r="L116" s="96"/>
      <c r="M116" s="139"/>
      <c r="N116" s="112"/>
      <c r="O116" s="95"/>
      <c r="P116" s="46"/>
    </row>
    <row r="117" spans="2:16" s="36" customFormat="1" x14ac:dyDescent="0.25">
      <c r="B117" s="116" t="str">
        <f>IF(TRIM(G117)&lt;&gt;"",COUNTA($G$66:G117)&amp;"","")</f>
        <v>36</v>
      </c>
      <c r="C117" s="132"/>
      <c r="D117" s="132"/>
      <c r="E117" s="132"/>
      <c r="F117" s="120" t="s">
        <v>49</v>
      </c>
      <c r="G117" s="123">
        <v>657</v>
      </c>
      <c r="H117" s="119"/>
      <c r="I117" s="4" t="s">
        <v>38</v>
      </c>
      <c r="J117" s="146"/>
      <c r="K117" s="125"/>
      <c r="L117" s="96"/>
      <c r="M117" s="139"/>
      <c r="N117" s="112"/>
      <c r="O117" s="95"/>
      <c r="P117" s="46"/>
    </row>
    <row r="118" spans="2:16" s="36" customFormat="1" ht="15" x14ac:dyDescent="0.25">
      <c r="B118" s="91" t="str">
        <f>IF(TRIM(G118)&lt;&gt;"",COUNTA($G$66:G118)&amp;"","")</f>
        <v/>
      </c>
      <c r="C118" s="88"/>
      <c r="D118" s="88"/>
      <c r="E118" s="86">
        <v>331000</v>
      </c>
      <c r="F118" s="128" t="s">
        <v>50</v>
      </c>
      <c r="G118" s="87"/>
      <c r="H118" s="110"/>
      <c r="I118" s="88"/>
      <c r="J118" s="88"/>
      <c r="K118" s="88"/>
      <c r="L118" s="88"/>
      <c r="M118" s="89"/>
      <c r="N118" s="88"/>
      <c r="O118" s="88"/>
      <c r="P118" s="90"/>
    </row>
    <row r="119" spans="2:16" s="36" customFormat="1" x14ac:dyDescent="0.25">
      <c r="B119" s="37" t="str">
        <f>IF(TRIM(G119)&lt;&gt;"",COUNTA($G$66:G119)&amp;"","")</f>
        <v>37</v>
      </c>
      <c r="C119" s="165" t="s">
        <v>116</v>
      </c>
      <c r="D119" s="165"/>
      <c r="E119" s="165"/>
      <c r="F119" s="85" t="s">
        <v>78</v>
      </c>
      <c r="G119" s="123">
        <v>1</v>
      </c>
      <c r="H119" s="119">
        <v>1</v>
      </c>
      <c r="I119" s="4" t="s">
        <v>35</v>
      </c>
      <c r="J119" s="146"/>
      <c r="K119" s="112"/>
      <c r="L119" s="96"/>
      <c r="M119" s="139"/>
      <c r="N119" s="112"/>
      <c r="O119" s="111"/>
      <c r="P119" s="46"/>
    </row>
    <row r="120" spans="2:16" s="36" customFormat="1" ht="28.5" x14ac:dyDescent="0.25">
      <c r="B120" s="37" t="str">
        <f>IF(TRIM(G120)&lt;&gt;"",COUNTA($G$66:G120)&amp;"","")</f>
        <v>38</v>
      </c>
      <c r="C120" s="166"/>
      <c r="D120" s="166"/>
      <c r="E120" s="166"/>
      <c r="F120" s="85" t="s">
        <v>79</v>
      </c>
      <c r="G120" s="123">
        <v>1</v>
      </c>
      <c r="H120" s="119">
        <v>1</v>
      </c>
      <c r="I120" s="4" t="s">
        <v>35</v>
      </c>
      <c r="J120" s="146"/>
      <c r="K120" s="112"/>
      <c r="L120" s="96"/>
      <c r="M120" s="139"/>
      <c r="N120" s="112"/>
      <c r="O120" s="111"/>
      <c r="P120" s="46"/>
    </row>
    <row r="121" spans="2:16" s="36" customFormat="1" x14ac:dyDescent="0.25">
      <c r="B121" s="37" t="str">
        <f>IF(TRIM(G121)&lt;&gt;"",COUNTA($G$66:G121)&amp;"","")</f>
        <v>39</v>
      </c>
      <c r="C121" s="166"/>
      <c r="D121" s="166"/>
      <c r="E121" s="166"/>
      <c r="F121" s="85" t="s">
        <v>80</v>
      </c>
      <c r="G121" s="123">
        <v>4</v>
      </c>
      <c r="H121" s="119">
        <v>4</v>
      </c>
      <c r="I121" s="4" t="s">
        <v>35</v>
      </c>
      <c r="J121" s="146"/>
      <c r="K121" s="112"/>
      <c r="L121" s="96"/>
      <c r="M121" s="139"/>
      <c r="N121" s="112"/>
      <c r="O121" s="111"/>
      <c r="P121" s="46"/>
    </row>
    <row r="122" spans="2:16" s="36" customFormat="1" x14ac:dyDescent="0.25">
      <c r="B122" s="37"/>
      <c r="C122" s="166"/>
      <c r="D122" s="166"/>
      <c r="E122" s="166"/>
      <c r="F122" s="85" t="s">
        <v>81</v>
      </c>
      <c r="G122" s="123">
        <v>1</v>
      </c>
      <c r="H122" s="119">
        <v>1</v>
      </c>
      <c r="I122" s="4" t="s">
        <v>35</v>
      </c>
      <c r="J122" s="146"/>
      <c r="K122" s="112"/>
      <c r="L122" s="96"/>
      <c r="M122" s="139"/>
      <c r="N122" s="112"/>
      <c r="O122" s="111"/>
      <c r="P122" s="46"/>
    </row>
    <row r="123" spans="2:16" s="36" customFormat="1" x14ac:dyDescent="0.25">
      <c r="B123" s="37"/>
      <c r="C123" s="166"/>
      <c r="D123" s="166"/>
      <c r="E123" s="166"/>
      <c r="F123" s="85" t="s">
        <v>82</v>
      </c>
      <c r="G123" s="123">
        <v>69</v>
      </c>
      <c r="H123" s="119">
        <v>68.5</v>
      </c>
      <c r="I123" s="4" t="s">
        <v>37</v>
      </c>
      <c r="J123" s="146"/>
      <c r="K123" s="112"/>
      <c r="L123" s="96"/>
      <c r="M123" s="139"/>
      <c r="N123" s="112"/>
      <c r="O123" s="111"/>
      <c r="P123" s="46"/>
    </row>
    <row r="124" spans="2:16" s="36" customFormat="1" x14ac:dyDescent="0.25">
      <c r="B124" s="37"/>
      <c r="C124" s="166"/>
      <c r="D124" s="166"/>
      <c r="E124" s="166"/>
      <c r="F124" s="85" t="s">
        <v>83</v>
      </c>
      <c r="G124" s="123">
        <v>1223</v>
      </c>
      <c r="H124" s="119">
        <v>1221.83</v>
      </c>
      <c r="I124" s="4" t="s">
        <v>37</v>
      </c>
      <c r="J124" s="146"/>
      <c r="K124" s="112"/>
      <c r="L124" s="96"/>
      <c r="M124" s="139"/>
      <c r="N124" s="112"/>
      <c r="O124" s="111"/>
      <c r="P124" s="46"/>
    </row>
    <row r="125" spans="2:16" s="36" customFormat="1" x14ac:dyDescent="0.25">
      <c r="B125" s="116" t="str">
        <f>IF(TRIM(G125)&lt;&gt;"",COUNTA($G$66:G125)&amp;"","")</f>
        <v>43</v>
      </c>
      <c r="C125" s="167"/>
      <c r="D125" s="167"/>
      <c r="E125" s="167"/>
      <c r="F125" s="42" t="s">
        <v>97</v>
      </c>
      <c r="G125" s="158">
        <v>160</v>
      </c>
      <c r="H125" s="158">
        <v>159.36000000000001</v>
      </c>
      <c r="I125" s="158" t="s">
        <v>37</v>
      </c>
      <c r="J125" s="126"/>
      <c r="K125" s="125"/>
      <c r="L125" s="113"/>
      <c r="M125" s="113"/>
      <c r="N125" s="112"/>
      <c r="O125" s="111"/>
      <c r="P125" s="130"/>
    </row>
    <row r="126" spans="2:16" s="36" customFormat="1" x14ac:dyDescent="0.25">
      <c r="B126" s="37" t="str">
        <f>IF(TRIM(G126)&lt;&gt;"",COUNTA($G$66:G126)&amp;"","")</f>
        <v>44</v>
      </c>
      <c r="C126" s="124"/>
      <c r="D126" s="124"/>
      <c r="E126" s="124"/>
      <c r="F126" s="85" t="s">
        <v>46</v>
      </c>
      <c r="G126" s="123">
        <v>415</v>
      </c>
      <c r="H126" s="119"/>
      <c r="I126" s="4" t="s">
        <v>38</v>
      </c>
      <c r="J126" s="146"/>
      <c r="K126" s="115"/>
      <c r="L126" s="96"/>
      <c r="M126" s="139"/>
      <c r="N126" s="112"/>
      <c r="O126" s="95"/>
      <c r="P126" s="46"/>
    </row>
    <row r="127" spans="2:16" s="36" customFormat="1" x14ac:dyDescent="0.25">
      <c r="B127" s="37" t="str">
        <f>IF(TRIM(G127)&lt;&gt;"",COUNTA($G$66:G127)&amp;"","")</f>
        <v>45</v>
      </c>
      <c r="C127" s="124"/>
      <c r="D127" s="124"/>
      <c r="E127" s="124"/>
      <c r="F127" s="85" t="s">
        <v>47</v>
      </c>
      <c r="G127" s="123">
        <v>93</v>
      </c>
      <c r="H127" s="119"/>
      <c r="I127" s="4" t="s">
        <v>38</v>
      </c>
      <c r="J127" s="146"/>
      <c r="K127" s="115"/>
      <c r="L127" s="96"/>
      <c r="M127" s="139"/>
      <c r="N127" s="112"/>
      <c r="O127" s="95"/>
      <c r="P127" s="46"/>
    </row>
    <row r="128" spans="2:16" s="36" customFormat="1" x14ac:dyDescent="0.25">
      <c r="B128" s="37" t="str">
        <f>IF(TRIM(G128)&lt;&gt;"",COUNTA($G$66:G128)&amp;"","")</f>
        <v>46</v>
      </c>
      <c r="C128" s="124"/>
      <c r="D128" s="124"/>
      <c r="E128" s="124"/>
      <c r="F128" s="85" t="s">
        <v>48</v>
      </c>
      <c r="G128" s="123">
        <v>96</v>
      </c>
      <c r="H128" s="119"/>
      <c r="I128" s="4" t="s">
        <v>38</v>
      </c>
      <c r="J128" s="146"/>
      <c r="K128" s="115"/>
      <c r="L128" s="96"/>
      <c r="M128" s="139"/>
      <c r="N128" s="112"/>
      <c r="O128" s="95"/>
      <c r="P128" s="46"/>
    </row>
    <row r="129" spans="2:17" s="36" customFormat="1" x14ac:dyDescent="0.25">
      <c r="B129" s="37" t="str">
        <f>IF(TRIM(G129)&lt;&gt;"",COUNTA($G$66:G129)&amp;"","")</f>
        <v>47</v>
      </c>
      <c r="C129" s="124"/>
      <c r="D129" s="124"/>
      <c r="E129" s="124"/>
      <c r="F129" s="85" t="s">
        <v>49</v>
      </c>
      <c r="G129" s="123">
        <v>318</v>
      </c>
      <c r="H129" s="119"/>
      <c r="I129" s="4" t="s">
        <v>38</v>
      </c>
      <c r="J129" s="146"/>
      <c r="K129" s="115"/>
      <c r="L129" s="96"/>
      <c r="M129" s="139"/>
      <c r="N129" s="112"/>
      <c r="O129" s="95"/>
      <c r="P129" s="46"/>
    </row>
    <row r="130" spans="2:17" s="36" customFormat="1" ht="15" x14ac:dyDescent="0.25">
      <c r="B130" s="91" t="str">
        <f>IF(TRIM(G130)&lt;&gt;"",COUNTA($G$66:G130)&amp;"","")</f>
        <v/>
      </c>
      <c r="C130" s="88"/>
      <c r="D130" s="88"/>
      <c r="E130" s="86">
        <v>331000</v>
      </c>
      <c r="F130" s="128" t="s">
        <v>51</v>
      </c>
      <c r="G130" s="87"/>
      <c r="H130" s="110"/>
      <c r="I130" s="88"/>
      <c r="J130" s="88"/>
      <c r="K130" s="88"/>
      <c r="L130" s="88"/>
      <c r="M130" s="89"/>
      <c r="N130" s="88"/>
      <c r="O130" s="88"/>
      <c r="P130" s="90"/>
    </row>
    <row r="131" spans="2:17" s="36" customFormat="1" x14ac:dyDescent="0.25">
      <c r="B131" s="37" t="str">
        <f>IF(TRIM(G131)&lt;&gt;"",COUNTA($G$66:G131)&amp;"","")</f>
        <v>48</v>
      </c>
      <c r="C131" s="165" t="s">
        <v>116</v>
      </c>
      <c r="D131" s="165"/>
      <c r="E131" s="165"/>
      <c r="F131" s="42" t="s">
        <v>110</v>
      </c>
      <c r="G131" s="158">
        <v>56</v>
      </c>
      <c r="H131" s="158">
        <v>1</v>
      </c>
      <c r="I131" s="158" t="s">
        <v>37</v>
      </c>
      <c r="J131" s="114"/>
      <c r="K131" s="115"/>
      <c r="L131" s="96"/>
      <c r="M131" s="139"/>
      <c r="N131" s="98"/>
      <c r="O131" s="95"/>
      <c r="P131" s="46"/>
    </row>
    <row r="132" spans="2:17" s="36" customFormat="1" x14ac:dyDescent="0.25">
      <c r="B132" s="37" t="str">
        <f>IF(TRIM(G132)&lt;&gt;"",COUNTA($G$66:G132)&amp;"","")</f>
        <v>49</v>
      </c>
      <c r="C132" s="166"/>
      <c r="D132" s="166"/>
      <c r="E132" s="166"/>
      <c r="F132" s="42" t="s">
        <v>111</v>
      </c>
      <c r="G132" s="158">
        <v>40</v>
      </c>
      <c r="H132" s="158">
        <v>2</v>
      </c>
      <c r="I132" s="158" t="s">
        <v>37</v>
      </c>
      <c r="J132" s="114"/>
      <c r="K132" s="115"/>
      <c r="L132" s="96"/>
      <c r="M132" s="139"/>
      <c r="N132" s="98"/>
      <c r="O132" s="95"/>
      <c r="P132" s="46"/>
    </row>
    <row r="133" spans="2:17" s="36" customFormat="1" x14ac:dyDescent="0.25">
      <c r="B133" s="37" t="str">
        <f>IF(TRIM(G133)&lt;&gt;"",COUNTA($G$66:G133)&amp;"","")</f>
        <v>50</v>
      </c>
      <c r="C133" s="166"/>
      <c r="D133" s="166"/>
      <c r="E133" s="166"/>
      <c r="F133" s="42" t="s">
        <v>112</v>
      </c>
      <c r="G133" s="158">
        <v>168</v>
      </c>
      <c r="H133" s="158">
        <f>84*2</f>
        <v>168</v>
      </c>
      <c r="I133" s="158" t="s">
        <v>37</v>
      </c>
      <c r="J133" s="114"/>
      <c r="K133" s="115"/>
      <c r="L133" s="96"/>
      <c r="M133" s="139"/>
      <c r="N133" s="98"/>
      <c r="O133" s="95"/>
      <c r="P133" s="46"/>
    </row>
    <row r="134" spans="2:17" s="36" customFormat="1" x14ac:dyDescent="0.25">
      <c r="B134" s="37" t="str">
        <f>IF(TRIM(G134)&lt;&gt;"",COUNTA($G$66:G134)&amp;"","")</f>
        <v>51</v>
      </c>
      <c r="C134" s="166"/>
      <c r="D134" s="166"/>
      <c r="E134" s="166"/>
      <c r="F134" s="42" t="s">
        <v>96</v>
      </c>
      <c r="G134" s="158">
        <v>8</v>
      </c>
      <c r="H134" s="158">
        <v>8.2200000000000006</v>
      </c>
      <c r="I134" s="158" t="s">
        <v>37</v>
      </c>
      <c r="J134" s="114"/>
      <c r="K134" s="115"/>
      <c r="L134" s="96"/>
      <c r="M134" s="139"/>
      <c r="N134" s="98"/>
      <c r="O134" s="95"/>
      <c r="P134" s="46"/>
    </row>
    <row r="135" spans="2:17" s="36" customFormat="1" ht="28.5" x14ac:dyDescent="0.25">
      <c r="B135" s="37" t="str">
        <f>IF(TRIM(G135)&lt;&gt;"",COUNTA($G$66:G135)&amp;"","")</f>
        <v>52</v>
      </c>
      <c r="C135" s="166"/>
      <c r="D135" s="166"/>
      <c r="E135" s="166"/>
      <c r="F135" s="42" t="s">
        <v>113</v>
      </c>
      <c r="G135" s="158">
        <v>2</v>
      </c>
      <c r="H135" s="158"/>
      <c r="I135" s="158" t="s">
        <v>35</v>
      </c>
      <c r="J135" s="114"/>
      <c r="K135" s="115"/>
      <c r="L135" s="96"/>
      <c r="M135" s="139"/>
      <c r="N135" s="98"/>
      <c r="O135" s="95"/>
      <c r="P135" s="46"/>
    </row>
    <row r="136" spans="2:17" s="36" customFormat="1" ht="15.75" thickBot="1" x14ac:dyDescent="0.3">
      <c r="B136" s="37" t="str">
        <f>IF(TRIM(G136)&lt;&gt;"",COUNTA($G$66:G136)&amp;"","")</f>
        <v/>
      </c>
      <c r="C136" s="117"/>
      <c r="D136" s="117"/>
      <c r="E136" s="140"/>
      <c r="F136" s="15" t="s">
        <v>8</v>
      </c>
      <c r="G136" s="33"/>
      <c r="H136" s="136"/>
      <c r="I136" s="23"/>
      <c r="J136" s="35"/>
      <c r="K136" s="35"/>
      <c r="L136" s="17"/>
      <c r="M136" s="68"/>
      <c r="N136" s="35"/>
      <c r="O136" s="17"/>
      <c r="P136" s="47">
        <f>SUM(P98:P135)</f>
        <v>0</v>
      </c>
      <c r="Q136" s="141"/>
    </row>
    <row r="137" spans="2:17" s="36" customFormat="1" ht="15" x14ac:dyDescent="0.25">
      <c r="B137" s="37"/>
      <c r="C137" s="117"/>
      <c r="D137" s="117"/>
      <c r="E137" s="140"/>
      <c r="F137" s="15"/>
      <c r="G137" s="123"/>
      <c r="H137" s="119"/>
      <c r="I137" s="4"/>
      <c r="J137" s="122"/>
      <c r="K137" s="122"/>
      <c r="L137" s="142"/>
      <c r="M137" s="143"/>
      <c r="N137" s="122"/>
      <c r="O137" s="142"/>
      <c r="P137" s="144"/>
      <c r="Q137" s="141"/>
    </row>
    <row r="138" spans="2:17" s="36" customFormat="1" ht="15" x14ac:dyDescent="0.25">
      <c r="B138" s="37" t="str">
        <f>IF(TRIM(G138)&lt;&gt;"",COUNTA($G$66:G138)&amp;"","")</f>
        <v/>
      </c>
      <c r="C138" s="103"/>
      <c r="D138" s="103"/>
      <c r="E138" s="103"/>
      <c r="F138" s="38" t="s">
        <v>18</v>
      </c>
      <c r="G138" s="103"/>
      <c r="H138" s="103"/>
      <c r="I138" s="39"/>
      <c r="J138" s="75"/>
      <c r="K138" s="76"/>
      <c r="L138" s="76"/>
      <c r="M138" s="77"/>
      <c r="N138" s="3"/>
      <c r="O138" s="1"/>
      <c r="P138" s="99" t="e">
        <f>P74+P82+#REF!+#REF!+#REF!+#REF!+#REF!+#REF!+#REF!+#REF!+#REF!+#REF!+#REF!+#REF!+#REF!+#REF!+#REF!+#REF!+#REF!+#REF!+#REF!+P93+P136</f>
        <v>#REF!</v>
      </c>
    </row>
    <row r="139" spans="2:17" s="36" customFormat="1" ht="15" x14ac:dyDescent="0.25">
      <c r="B139" s="40" t="str">
        <f>IF(TRIM(G139)&lt;&gt;"",COUNTA($G$66:G139)&amp;"","")</f>
        <v/>
      </c>
      <c r="C139" s="104"/>
      <c r="D139" s="104"/>
      <c r="E139" s="104"/>
      <c r="F139" s="38" t="s">
        <v>29</v>
      </c>
      <c r="G139" s="41"/>
      <c r="H139" s="41"/>
      <c r="I139" s="42"/>
      <c r="J139" s="78"/>
      <c r="K139" s="76"/>
      <c r="L139" s="76"/>
      <c r="M139" s="79"/>
      <c r="N139" s="3"/>
      <c r="O139" s="1"/>
      <c r="P139" s="99" t="e">
        <f>P138*5%</f>
        <v>#REF!</v>
      </c>
    </row>
    <row r="140" spans="2:17" s="36" customFormat="1" ht="15" x14ac:dyDescent="0.25">
      <c r="B140" s="40" t="str">
        <f>IF(TRIM(G140)&lt;&gt;"",COUNTA($G$66:G140)&amp;"","")</f>
        <v/>
      </c>
      <c r="C140" s="104"/>
      <c r="D140" s="104"/>
      <c r="E140" s="104"/>
      <c r="F140" s="43" t="s">
        <v>52</v>
      </c>
      <c r="G140" s="41"/>
      <c r="H140" s="41"/>
      <c r="I140" s="42"/>
      <c r="J140" s="80"/>
      <c r="K140" s="76"/>
      <c r="L140" s="76"/>
      <c r="M140" s="79"/>
      <c r="N140" s="3"/>
      <c r="O140" s="1"/>
      <c r="P140" s="100" t="e">
        <f>P138*20%</f>
        <v>#REF!</v>
      </c>
    </row>
    <row r="141" spans="2:17" s="36" customFormat="1" ht="15.75" customHeight="1" thickBot="1" x14ac:dyDescent="0.3">
      <c r="B141" s="69" t="str">
        <f>IF(TRIM(G141)&lt;&gt;"",COUNTA($G$66:G141)&amp;"","")</f>
        <v/>
      </c>
      <c r="C141" s="70"/>
      <c r="D141" s="70"/>
      <c r="E141" s="71"/>
      <c r="F141" s="72" t="s">
        <v>19</v>
      </c>
      <c r="G141" s="73"/>
      <c r="H141" s="73"/>
      <c r="I141" s="74"/>
      <c r="J141" s="81"/>
      <c r="K141" s="82"/>
      <c r="L141" s="82"/>
      <c r="M141" s="83"/>
      <c r="N141" s="4"/>
      <c r="O141" s="105"/>
      <c r="P141" s="101" t="e">
        <f>P138+P139+P140</f>
        <v>#REF!</v>
      </c>
    </row>
    <row r="142" spans="2:17" s="36" customFormat="1" ht="18" customHeight="1" thickBot="1" x14ac:dyDescent="0.3">
      <c r="B142" s="170" t="s">
        <v>20</v>
      </c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2"/>
    </row>
    <row r="143" spans="2:17" x14ac:dyDescent="0.25">
      <c r="F143" s="24"/>
    </row>
    <row r="144" spans="2:17" x14ac:dyDescent="0.25">
      <c r="C144" s="25"/>
      <c r="D144" s="25"/>
      <c r="E144" s="25"/>
    </row>
  </sheetData>
  <sortState ref="F107:I116">
    <sortCondition ref="F107"/>
  </sortState>
  <mergeCells count="35">
    <mergeCell ref="C90:C92"/>
    <mergeCell ref="D90:D92"/>
    <mergeCell ref="E90:E92"/>
    <mergeCell ref="C119:C125"/>
    <mergeCell ref="D119:D125"/>
    <mergeCell ref="E119:E125"/>
    <mergeCell ref="D131:D135"/>
    <mergeCell ref="E131:E135"/>
    <mergeCell ref="E55:F55"/>
    <mergeCell ref="E57:F57"/>
    <mergeCell ref="B63:B64"/>
    <mergeCell ref="C63:C64"/>
    <mergeCell ref="D63:D64"/>
    <mergeCell ref="E63:E64"/>
    <mergeCell ref="F63:F64"/>
    <mergeCell ref="M63:M64"/>
    <mergeCell ref="N63:N64"/>
    <mergeCell ref="B142:P142"/>
    <mergeCell ref="O63:O64"/>
    <mergeCell ref="P63:P64"/>
    <mergeCell ref="G63:G64"/>
    <mergeCell ref="H63:H64"/>
    <mergeCell ref="I63:I64"/>
    <mergeCell ref="J63:L63"/>
    <mergeCell ref="C131:C135"/>
    <mergeCell ref="C79:C81"/>
    <mergeCell ref="D79:D81"/>
    <mergeCell ref="E79:E81"/>
    <mergeCell ref="C98:C112"/>
    <mergeCell ref="D98:D112"/>
    <mergeCell ref="E2:F2"/>
    <mergeCell ref="E3:F3"/>
    <mergeCell ref="E4:F4"/>
    <mergeCell ref="E5:F5"/>
    <mergeCell ref="E6:F6"/>
  </mergeCells>
  <printOptions horizontalCentered="1"/>
  <pageMargins left="0.2" right="0.25" top="0.25" bottom="0.25" header="0" footer="0"/>
  <pageSetup scale="48" fitToHeight="0" orientation="portrait" horizontalDpi="1200" verticalDpi="1200" r:id="rId1"/>
  <headerFooter differentFirst="1">
    <oddHeader>&amp;CPage &amp;P of &amp;N</oddHeader>
  </headerFooter>
  <rowBreaks count="1" manualBreakCount="1">
    <brk id="6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4134560B-0C55-4880-A7E8-3EB6DE42DA0F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MAIN BUILDING</vt:lpstr>
      <vt:lpstr>'MAIN BUILDING'!Print_Area</vt:lpstr>
      <vt:lpstr>'MAIN BUILDING'!Print_Titles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Absolute002</dc:creator>
  <cp:lastModifiedBy>PF</cp:lastModifiedBy>
  <cp:lastPrinted>2022-04-25T10:30:54Z</cp:lastPrinted>
  <dcterms:created xsi:type="dcterms:W3CDTF">2013-09-18T14:51:37Z</dcterms:created>
  <dcterms:modified xsi:type="dcterms:W3CDTF">2023-06-02T21:09:42Z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{4134560B-0C55-4880-A7E8-3EB6DE42DA0F}</vt:lpwstr>
  </property>
</Properties>
</file>