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400" windowHeight="8010"/>
  </bookViews>
  <sheets>
    <sheet name="Master" sheetId="1" r:id="rId1"/>
  </sheets>
  <definedNames>
    <definedName name="_xlnm.Print_Area" localSheetId="0">Master!$B$1:$L$41</definedName>
    <definedName name="_xlnm.Print_Titles" localSheetId="0">Master!$6:$9</definedName>
  </definedNames>
  <calcPr calcId="144525"/>
</workbook>
</file>

<file path=xl/calcChain.xml><?xml version="1.0" encoding="utf-8"?>
<calcChain xmlns="http://schemas.openxmlformats.org/spreadsheetml/2006/main">
  <c r="D38" i="1" l="1"/>
  <c r="D37" i="1"/>
  <c r="E15" i="1" l="1"/>
  <c r="H15" i="1" s="1"/>
  <c r="K15" i="1" s="1"/>
  <c r="E17" i="1"/>
  <c r="H17" i="1" s="1"/>
  <c r="K17" i="1" s="1"/>
  <c r="E18" i="1"/>
  <c r="H18" i="1" s="1"/>
  <c r="K18" i="1" s="1"/>
  <c r="E16" i="1"/>
  <c r="H16" i="1" s="1"/>
  <c r="K16" i="1" s="1"/>
  <c r="E41" i="1" l="1"/>
  <c r="E40" i="1"/>
  <c r="E38" i="1"/>
  <c r="E29" i="1"/>
  <c r="H29" i="1" s="1"/>
  <c r="K29" i="1" s="1"/>
  <c r="E30" i="1"/>
  <c r="H30" i="1" s="1"/>
  <c r="K30" i="1" s="1"/>
  <c r="E31" i="1"/>
  <c r="H31" i="1" s="1"/>
  <c r="K31" i="1" s="1"/>
  <c r="E32" i="1"/>
  <c r="H32" i="1" s="1"/>
  <c r="K32" i="1" s="1"/>
  <c r="E33" i="1"/>
  <c r="H33" i="1" s="1"/>
  <c r="K33" i="1" s="1"/>
  <c r="E28" i="1"/>
  <c r="E21" i="1"/>
  <c r="E22" i="1"/>
  <c r="E23" i="1"/>
  <c r="E24" i="1"/>
  <c r="H24" i="1" s="1"/>
  <c r="K24" i="1" s="1"/>
  <c r="E25" i="1"/>
  <c r="H25" i="1" s="1"/>
  <c r="K25" i="1" s="1"/>
  <c r="E26" i="1"/>
  <c r="H26" i="1" s="1"/>
  <c r="K26" i="1" s="1"/>
  <c r="E20" i="1"/>
  <c r="E12" i="1"/>
  <c r="H12" i="1" s="1"/>
  <c r="K12" i="1" s="1"/>
  <c r="E13" i="1"/>
  <c r="H13" i="1" s="1"/>
  <c r="K13" i="1" s="1"/>
  <c r="E14" i="1"/>
  <c r="H14" i="1" s="1"/>
  <c r="K14" i="1" s="1"/>
  <c r="E11" i="1" l="1"/>
  <c r="H40" i="1" l="1"/>
  <c r="K40" i="1" s="1"/>
  <c r="E37" i="1"/>
  <c r="E35" i="1"/>
  <c r="H20" i="1"/>
  <c r="K20" i="1" s="1"/>
  <c r="H21" i="1"/>
  <c r="K21" i="1" s="1"/>
  <c r="H22" i="1"/>
  <c r="K22" i="1" s="1"/>
  <c r="H23" i="1"/>
  <c r="K23" i="1" s="1"/>
  <c r="H41" i="1" l="1"/>
  <c r="K41" i="1" s="1"/>
  <c r="H38" i="1"/>
  <c r="K38" i="1" s="1"/>
  <c r="H37" i="1"/>
  <c r="K37" i="1" s="1"/>
  <c r="H35" i="1"/>
  <c r="K35" i="1" s="1"/>
  <c r="H28" i="1"/>
  <c r="K28" i="1" s="1"/>
  <c r="H11" i="1"/>
  <c r="K11" i="1" s="1"/>
</calcChain>
</file>

<file path=xl/sharedStrings.xml><?xml version="1.0" encoding="utf-8"?>
<sst xmlns="http://schemas.openxmlformats.org/spreadsheetml/2006/main" count="128" uniqueCount="55">
  <si>
    <t>Notes referenced below are related to the Framing Material Take-off Clarifications</t>
  </si>
  <si>
    <t>Estimated Material Description</t>
  </si>
  <si>
    <t>Location</t>
  </si>
  <si>
    <t>Bldg. 1</t>
  </si>
  <si>
    <t>U of M</t>
  </si>
  <si>
    <t>Waste Factor</t>
  </si>
  <si>
    <t>Est'd Qnty w/ Waste</t>
  </si>
  <si>
    <t>Material Description to be Ordered</t>
  </si>
  <si>
    <t>Conv Factor</t>
  </si>
  <si>
    <t>Mtrl Order Qnty</t>
  </si>
  <si>
    <t>Each</t>
  </si>
  <si>
    <t>6111000 Studs</t>
  </si>
  <si>
    <t>6121000 Beams/Headers</t>
  </si>
  <si>
    <t>6141000 Floor Decking</t>
  </si>
  <si>
    <t>6143000 Roof Decking</t>
  </si>
  <si>
    <t>15# Felt</t>
  </si>
  <si>
    <t>Ea</t>
  </si>
  <si>
    <t>Common Area &amp; Units</t>
  </si>
  <si>
    <t>6125000 Roof &amp; Floor Joists &amp; Trusses</t>
  </si>
  <si>
    <t>Floors</t>
  </si>
  <si>
    <t>Roof</t>
  </si>
  <si>
    <t>Quanities below are for  building type.  For total project quantities see Est. Project Qnty.</t>
  </si>
  <si>
    <t>SM</t>
  </si>
  <si>
    <t>LM</t>
  </si>
  <si>
    <t>Project SM Calculations</t>
  </si>
  <si>
    <t>Est. Project Qnty (1Bldgs)</t>
  </si>
  <si>
    <t xml:space="preserve">Common Area </t>
  </si>
  <si>
    <t>Units</t>
  </si>
  <si>
    <t>B1: 2-2X10 Header</t>
  </si>
  <si>
    <t>B2: 3-2x10 Header</t>
  </si>
  <si>
    <t>B3: 3-1/2"x11-78/8" TS Beam</t>
  </si>
  <si>
    <t>B4: 5-1/4"x11-7/8" PL Beam</t>
  </si>
  <si>
    <t>J1: 11-7/8"TJI 230@24" (J1: 11-7/8"TJI 230@600mm)</t>
  </si>
  <si>
    <t>J2: 11-7/8"TJI 230@16" (J2: 11-7/8"TJI 230@406mm)</t>
  </si>
  <si>
    <t>J4: 2X8@16"(J4: 2X8@406mm)</t>
  </si>
  <si>
    <t>J5: 2X6@16"(J5: 2X6@406mm)</t>
  </si>
  <si>
    <t>J6: 2-2X6@16" (J6: 2-2X6@406mm)</t>
  </si>
  <si>
    <t>J7: 2X10@16"(J7: 2X10@406mm)</t>
  </si>
  <si>
    <t>(38X89 Studs @400 o.c) X 3.12M/(2x6x10') Double  Top Plate</t>
  </si>
  <si>
    <t xml:space="preserve"> (38X140 Studs @400 o.c) X 3.12M/(2x4x10') Bottom Plate</t>
  </si>
  <si>
    <t>(38X140 Studs @400 o.c) X 3.12M/(2x6x10') Double  Top Plate</t>
  </si>
  <si>
    <t xml:space="preserve"> (38X89 Studs @400 o.c) X 3.12M/(2x4x10') Bottom Plate</t>
  </si>
  <si>
    <t>6142000 Wall Sheathing&amp; Rim Board</t>
  </si>
  <si>
    <t>16 MM T&amp;G OSB</t>
  </si>
  <si>
    <t>13 MM T&amp;G OSB</t>
  </si>
  <si>
    <t>32mm Rimboard Timberland</t>
  </si>
  <si>
    <t>13MM T&amp;G OSB</t>
  </si>
  <si>
    <t>(38X140 Studs @400 o.c) X 3.12M/(2x6x9')</t>
  </si>
  <si>
    <t xml:space="preserve"> (38X89Studs @400 o.c) X 3.12M/(2x4x9')</t>
  </si>
  <si>
    <t xml:space="preserve"> (38X89 Studs @400 o.c) X 3.12M/(2x4x9')</t>
  </si>
  <si>
    <t>3-2X6</t>
  </si>
  <si>
    <t>2-2X4</t>
  </si>
  <si>
    <t>3-2X4</t>
  </si>
  <si>
    <t>FAIRFIELD TOWNPLACE HOTEL</t>
  </si>
  <si>
    <t>Building 1: FOR LUMBER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</si>
</sst>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2" fillId="0" borderId="0" xfId="1" applyNumberFormat="1" applyFont="1" applyAlignment="1" applyProtection="1">
      <alignment horizontal="centerContinuous"/>
    </xf>
    <xf numFmtId="49" fontId="3" fillId="0" borderId="0" xfId="1" applyNumberFormat="1" applyFont="1" applyAlignment="1" applyProtection="1">
      <alignment horizontal="centerContinuous"/>
    </xf>
    <xf numFmtId="0" fontId="4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49" fontId="6" fillId="0" borderId="0" xfId="1" applyNumberFormat="1" applyFont="1" applyAlignment="1" applyProtection="1">
      <alignment horizontal="centerContinuous"/>
    </xf>
    <xf numFmtId="49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/>
    </xf>
    <xf numFmtId="3" fontId="6" fillId="0" borderId="0" xfId="0" applyNumberFormat="1" applyFont="1" applyAlignment="1">
      <alignment horizontal="centerContinuous"/>
    </xf>
    <xf numFmtId="49" fontId="3" fillId="0" borderId="0" xfId="1" applyNumberFormat="1" applyFont="1" applyAlignment="1" applyProtection="1">
      <alignment horizontal="right"/>
    </xf>
    <xf numFmtId="49" fontId="3" fillId="0" borderId="0" xfId="1" quotePrefix="1" applyNumberFormat="1" applyFont="1" applyAlignment="1" applyProtection="1">
      <alignment horizontal="center"/>
    </xf>
    <xf numFmtId="3" fontId="7" fillId="0" borderId="0" xfId="0" applyNumberFormat="1" applyFont="1"/>
    <xf numFmtId="3" fontId="7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3" fontId="3" fillId="0" borderId="0" xfId="1" applyNumberFormat="1" applyFont="1" applyAlignment="1" applyProtection="1">
      <alignment horizontal="centerContinuous"/>
    </xf>
    <xf numFmtId="10" fontId="7" fillId="0" borderId="0" xfId="0" applyNumberFormat="1" applyFont="1"/>
    <xf numFmtId="0" fontId="8" fillId="0" borderId="0" xfId="0" applyFont="1"/>
    <xf numFmtId="0" fontId="9" fillId="0" borderId="0" xfId="0" applyFont="1"/>
    <xf numFmtId="4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left"/>
    </xf>
    <xf numFmtId="0" fontId="10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distributed" wrapText="1"/>
    </xf>
    <xf numFmtId="164" fontId="7" fillId="2" borderId="2" xfId="0" applyNumberFormat="1" applyFont="1" applyFill="1" applyBorder="1" applyAlignment="1">
      <alignment horizont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vertical="distributed" wrapText="1"/>
    </xf>
    <xf numFmtId="164" fontId="7" fillId="2" borderId="5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49" fontId="7" fillId="2" borderId="8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distributed" wrapText="1"/>
    </xf>
    <xf numFmtId="164" fontId="7" fillId="2" borderId="8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49" fontId="11" fillId="0" borderId="10" xfId="0" applyNumberFormat="1" applyFont="1" applyFill="1" applyBorder="1"/>
    <xf numFmtId="49" fontId="11" fillId="0" borderId="11" xfId="0" applyNumberFormat="1" applyFont="1" applyFill="1" applyBorder="1"/>
    <xf numFmtId="3" fontId="11" fillId="0" borderId="10" xfId="0" applyNumberFormat="1" applyFont="1" applyBorder="1"/>
    <xf numFmtId="0" fontId="11" fillId="0" borderId="12" xfId="0" applyFont="1" applyFill="1" applyBorder="1"/>
    <xf numFmtId="9" fontId="11" fillId="0" borderId="13" xfId="0" applyNumberFormat="1" applyFont="1" applyFill="1" applyBorder="1"/>
    <xf numFmtId="3" fontId="11" fillId="0" borderId="14" xfId="0" applyNumberFormat="1" applyFont="1" applyFill="1" applyBorder="1"/>
    <xf numFmtId="49" fontId="11" fillId="0" borderId="14" xfId="0" applyNumberFormat="1" applyFont="1" applyFill="1" applyBorder="1"/>
    <xf numFmtId="164" fontId="11" fillId="0" borderId="14" xfId="0" applyNumberFormat="1" applyFont="1" applyFill="1" applyBorder="1"/>
    <xf numFmtId="49" fontId="7" fillId="0" borderId="10" xfId="0" quotePrefix="1" applyNumberFormat="1" applyFont="1" applyFill="1" applyBorder="1" applyAlignment="1">
      <alignment horizontal="centerContinuous" wrapText="1"/>
    </xf>
    <xf numFmtId="49" fontId="3" fillId="0" borderId="15" xfId="0" applyNumberFormat="1" applyFont="1" applyFill="1" applyBorder="1" applyAlignment="1">
      <alignment horizontal="centerContinuous" wrapText="1"/>
    </xf>
    <xf numFmtId="3" fontId="3" fillId="0" borderId="10" xfId="0" applyNumberFormat="1" applyFont="1" applyFill="1" applyBorder="1" applyAlignment="1">
      <alignment horizontal="centerContinuous" wrapText="1"/>
    </xf>
    <xf numFmtId="0" fontId="3" fillId="0" borderId="10" xfId="0" applyFont="1" applyFill="1" applyBorder="1" applyAlignment="1">
      <alignment horizontal="centerContinuous" wrapText="1"/>
    </xf>
    <xf numFmtId="0" fontId="3" fillId="0" borderId="12" xfId="0" applyFont="1" applyFill="1" applyBorder="1" applyAlignment="1">
      <alignment horizontal="centerContinuous" wrapText="1"/>
    </xf>
    <xf numFmtId="0" fontId="3" fillId="0" borderId="13" xfId="0" applyFont="1" applyFill="1" applyBorder="1" applyAlignment="1">
      <alignment horizontal="centerContinuous" wrapText="1"/>
    </xf>
    <xf numFmtId="0" fontId="3" fillId="0" borderId="14" xfId="0" applyFont="1" applyFill="1" applyBorder="1" applyAlignment="1">
      <alignment horizontal="centerContinuous" wrapText="1"/>
    </xf>
    <xf numFmtId="49" fontId="3" fillId="0" borderId="14" xfId="0" applyNumberFormat="1" applyFont="1" applyFill="1" applyBorder="1" applyAlignment="1">
      <alignment horizontal="centerContinuous" wrapText="1"/>
    </xf>
    <xf numFmtId="164" fontId="3" fillId="0" borderId="14" xfId="0" applyNumberFormat="1" applyFont="1" applyFill="1" applyBorder="1" applyAlignment="1">
      <alignment horizontal="centerContinuous" wrapText="1"/>
    </xf>
    <xf numFmtId="3" fontId="3" fillId="0" borderId="14" xfId="0" applyNumberFormat="1" applyFont="1" applyFill="1" applyBorder="1" applyAlignment="1">
      <alignment horizontal="centerContinuous" wrapText="1"/>
    </xf>
    <xf numFmtId="49" fontId="7" fillId="0" borderId="10" xfId="0" applyNumberFormat="1" applyFont="1" applyFill="1" applyBorder="1" applyAlignment="1">
      <alignment horizontal="centerContinuous" wrapText="1"/>
    </xf>
    <xf numFmtId="49" fontId="12" fillId="0" borderId="0" xfId="0" applyNumberFormat="1" applyFont="1" applyAlignment="1">
      <alignment horizontal="right"/>
    </xf>
    <xf numFmtId="49" fontId="11" fillId="0" borderId="10" xfId="0" applyNumberFormat="1" applyFont="1" applyFill="1" applyBorder="1" applyAlignment="1">
      <alignment wrapText="1"/>
    </xf>
    <xf numFmtId="49" fontId="11" fillId="0" borderId="11" xfId="0" applyNumberFormat="1" applyFont="1" applyFill="1" applyBorder="1" applyAlignment="1">
      <alignment wrapText="1"/>
    </xf>
    <xf numFmtId="3" fontId="11" fillId="0" borderId="10" xfId="0" applyNumberFormat="1" applyFont="1" applyBorder="1" applyAlignment="1">
      <alignment wrapText="1"/>
    </xf>
    <xf numFmtId="0" fontId="11" fillId="0" borderId="12" xfId="0" applyFont="1" applyFill="1" applyBorder="1" applyAlignment="1">
      <alignment wrapText="1"/>
    </xf>
    <xf numFmtId="9" fontId="11" fillId="0" borderId="13" xfId="0" applyNumberFormat="1" applyFont="1" applyFill="1" applyBorder="1" applyAlignment="1">
      <alignment wrapText="1"/>
    </xf>
    <xf numFmtId="3" fontId="11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5"/>
  <sheetViews>
    <sheetView tabSelected="1" zoomScale="70" zoomScaleNormal="70" workbookViewId="0">
      <selection activeCell="B1" sqref="B1"/>
    </sheetView>
  </sheetViews>
  <sheetFormatPr defaultRowHeight="15" x14ac:dyDescent="0.25"/>
  <cols>
    <col min="2" max="2" width="51" style="21" customWidth="1"/>
    <col min="3" max="3" width="32.85546875" style="21" bestFit="1" customWidth="1"/>
    <col min="4" max="4" width="11.28515625" style="20" bestFit="1" customWidth="1"/>
    <col min="5" max="5" width="13.42578125" style="20" customWidth="1"/>
    <col min="8" max="8" width="8.85546875" bestFit="1" customWidth="1"/>
    <col min="9" max="9" width="33" style="21" customWidth="1"/>
    <col min="10" max="10" width="10.42578125" style="22" customWidth="1"/>
    <col min="11" max="11" width="9" style="23" bestFit="1" customWidth="1"/>
    <col min="12" max="12" width="9.7109375" bestFit="1" customWidth="1"/>
  </cols>
  <sheetData>
    <row r="1" spans="2:14" ht="25.5" x14ac:dyDescent="0.35">
      <c r="B1" s="1" t="s">
        <v>53</v>
      </c>
      <c r="C1" s="2"/>
      <c r="D1" s="3"/>
      <c r="E1" s="3"/>
      <c r="F1" s="4"/>
      <c r="G1" s="5"/>
      <c r="H1" s="5"/>
      <c r="I1" s="6"/>
      <c r="J1" s="7"/>
      <c r="K1" s="5"/>
      <c r="L1" s="5"/>
    </row>
    <row r="2" spans="2:14" ht="25.5" x14ac:dyDescent="0.35">
      <c r="B2" s="1"/>
      <c r="C2" s="2"/>
      <c r="D2" s="3"/>
      <c r="E2" s="3"/>
      <c r="F2" s="4"/>
      <c r="G2" s="5"/>
      <c r="H2" s="5"/>
      <c r="I2" s="6"/>
      <c r="J2" s="7"/>
      <c r="K2" s="5"/>
      <c r="L2" s="5"/>
    </row>
    <row r="3" spans="2:14" ht="22.5" x14ac:dyDescent="0.3">
      <c r="B3" s="8" t="s">
        <v>24</v>
      </c>
      <c r="C3" s="2"/>
      <c r="D3" s="3"/>
      <c r="E3" s="8"/>
      <c r="F3" s="2"/>
      <c r="G3" s="3"/>
      <c r="H3" s="3"/>
      <c r="I3" s="5"/>
      <c r="J3" s="9"/>
      <c r="K3" s="10"/>
      <c r="L3" s="11"/>
    </row>
    <row r="4" spans="2:14" ht="18.75" x14ac:dyDescent="0.3">
      <c r="B4" s="12" t="s">
        <v>54</v>
      </c>
      <c r="C4" s="13"/>
      <c r="D4" s="14">
        <v>4621</v>
      </c>
      <c r="E4" s="14" t="s">
        <v>22</v>
      </c>
      <c r="F4" s="15"/>
      <c r="G4" s="16"/>
      <c r="H4" s="5"/>
      <c r="I4" s="5"/>
      <c r="J4" s="17"/>
      <c r="K4" s="15"/>
      <c r="L4" s="18"/>
    </row>
    <row r="5" spans="2:14" ht="18.75" x14ac:dyDescent="0.3">
      <c r="F5" s="14"/>
      <c r="G5" s="19"/>
      <c r="H5" s="5"/>
      <c r="I5" s="5"/>
      <c r="J5" s="14"/>
      <c r="K5" s="14"/>
      <c r="L5" s="18"/>
    </row>
    <row r="6" spans="2:14" ht="16.5" thickBot="1" x14ac:dyDescent="0.3">
      <c r="B6" s="24" t="s">
        <v>0</v>
      </c>
      <c r="D6" s="25" t="s">
        <v>21</v>
      </c>
      <c r="I6"/>
      <c r="J6"/>
    </row>
    <row r="7" spans="2:14" ht="75" x14ac:dyDescent="0.3">
      <c r="B7" s="26" t="s">
        <v>1</v>
      </c>
      <c r="C7" s="27" t="s">
        <v>2</v>
      </c>
      <c r="D7" s="28" t="s">
        <v>3</v>
      </c>
      <c r="E7" s="29" t="s">
        <v>25</v>
      </c>
      <c r="F7" s="28" t="s">
        <v>4</v>
      </c>
      <c r="G7" s="28" t="s">
        <v>5</v>
      </c>
      <c r="H7" s="28" t="s">
        <v>6</v>
      </c>
      <c r="I7" s="27" t="s">
        <v>7</v>
      </c>
      <c r="J7" s="30" t="s">
        <v>8</v>
      </c>
      <c r="K7" s="31" t="s">
        <v>9</v>
      </c>
      <c r="L7" s="32" t="s">
        <v>4</v>
      </c>
    </row>
    <row r="8" spans="2:14" ht="18.75" x14ac:dyDescent="0.3">
      <c r="B8" s="33"/>
      <c r="C8" s="34"/>
      <c r="D8" s="35">
        <v>1</v>
      </c>
      <c r="E8" s="36"/>
      <c r="F8" s="35"/>
      <c r="G8" s="35"/>
      <c r="H8" s="35"/>
      <c r="I8" s="34"/>
      <c r="J8" s="37"/>
      <c r="K8" s="38"/>
      <c r="L8" s="39"/>
    </row>
    <row r="9" spans="2:14" ht="19.5" thickBot="1" x14ac:dyDescent="0.35">
      <c r="B9" s="40"/>
      <c r="C9" s="41"/>
      <c r="D9" s="42" t="s">
        <v>10</v>
      </c>
      <c r="E9" s="43"/>
      <c r="F9" s="42"/>
      <c r="G9" s="42"/>
      <c r="H9" s="42"/>
      <c r="I9" s="41"/>
      <c r="J9" s="44"/>
      <c r="K9" s="45"/>
      <c r="L9" s="46"/>
    </row>
    <row r="10" spans="2:14" ht="18.75" x14ac:dyDescent="0.3">
      <c r="B10" s="55" t="s">
        <v>11</v>
      </c>
      <c r="C10" s="56"/>
      <c r="D10" s="57"/>
      <c r="E10" s="58"/>
      <c r="F10" s="59"/>
      <c r="G10" s="60"/>
      <c r="H10" s="61"/>
      <c r="I10" s="62"/>
      <c r="J10" s="63"/>
      <c r="K10" s="64"/>
      <c r="L10" s="59"/>
    </row>
    <row r="11" spans="2:14" ht="15.75" x14ac:dyDescent="0.25">
      <c r="B11" s="47" t="s">
        <v>49</v>
      </c>
      <c r="C11" s="48" t="s">
        <v>26</v>
      </c>
      <c r="D11" s="49">
        <v>5928.333333333333</v>
      </c>
      <c r="E11" s="49">
        <f>D11</f>
        <v>5928.333333333333</v>
      </c>
      <c r="F11" s="50" t="s">
        <v>16</v>
      </c>
      <c r="G11" s="51">
        <v>0.1</v>
      </c>
      <c r="H11" s="52">
        <f t="shared" ref="H11" si="0">+E11*(1+G11)</f>
        <v>6521.166666666667</v>
      </c>
      <c r="I11" s="53"/>
      <c r="J11" s="54">
        <v>1</v>
      </c>
      <c r="K11" s="52">
        <f t="shared" ref="K11" si="1">ROUNDUP(H11*J11,0)</f>
        <v>6522</v>
      </c>
      <c r="L11" s="50" t="s">
        <v>16</v>
      </c>
    </row>
    <row r="12" spans="2:14" ht="15.75" x14ac:dyDescent="0.25">
      <c r="B12" s="47" t="s">
        <v>47</v>
      </c>
      <c r="C12" s="48" t="s">
        <v>26</v>
      </c>
      <c r="D12" s="49">
        <v>80.833333333333329</v>
      </c>
      <c r="E12" s="49">
        <f t="shared" ref="E12:E14" si="2">D12</f>
        <v>80.833333333333329</v>
      </c>
      <c r="F12" s="50" t="s">
        <v>16</v>
      </c>
      <c r="G12" s="51">
        <v>0.1</v>
      </c>
      <c r="H12" s="52">
        <f t="shared" ref="H12:H15" si="3">+E12*(1+G12)</f>
        <v>88.916666666666671</v>
      </c>
      <c r="I12" s="53"/>
      <c r="J12" s="54">
        <v>1</v>
      </c>
      <c r="K12" s="52">
        <f t="shared" ref="K12:K15" si="4">ROUNDUP(H12*J12,0)</f>
        <v>89</v>
      </c>
      <c r="L12" s="50" t="s">
        <v>16</v>
      </c>
    </row>
    <row r="13" spans="2:14" ht="15.75" x14ac:dyDescent="0.25">
      <c r="B13" s="47" t="s">
        <v>48</v>
      </c>
      <c r="C13" s="48" t="s">
        <v>27</v>
      </c>
      <c r="D13" s="49">
        <v>2811.4499999999994</v>
      </c>
      <c r="E13" s="49">
        <f t="shared" si="2"/>
        <v>2811.4499999999994</v>
      </c>
      <c r="F13" s="50" t="s">
        <v>16</v>
      </c>
      <c r="G13" s="51">
        <v>0.1</v>
      </c>
      <c r="H13" s="52">
        <f t="shared" si="3"/>
        <v>3092.5949999999993</v>
      </c>
      <c r="I13" s="53"/>
      <c r="J13" s="54">
        <v>1</v>
      </c>
      <c r="K13" s="52">
        <f t="shared" si="4"/>
        <v>3093</v>
      </c>
      <c r="L13" s="50" t="s">
        <v>16</v>
      </c>
    </row>
    <row r="14" spans="2:14" ht="15.75" x14ac:dyDescent="0.25">
      <c r="B14" s="47" t="s">
        <v>47</v>
      </c>
      <c r="C14" s="48" t="s">
        <v>27</v>
      </c>
      <c r="D14" s="49">
        <v>2784.6</v>
      </c>
      <c r="E14" s="49">
        <f t="shared" si="2"/>
        <v>2784.6</v>
      </c>
      <c r="F14" s="50" t="s">
        <v>16</v>
      </c>
      <c r="G14" s="51">
        <v>0.1</v>
      </c>
      <c r="H14" s="52">
        <f t="shared" si="3"/>
        <v>3063.06</v>
      </c>
      <c r="I14" s="53"/>
      <c r="J14" s="54">
        <v>1</v>
      </c>
      <c r="K14" s="52">
        <f t="shared" si="4"/>
        <v>3064</v>
      </c>
      <c r="L14" s="50" t="s">
        <v>16</v>
      </c>
    </row>
    <row r="15" spans="2:14" s="75" customFormat="1" ht="31.5" x14ac:dyDescent="0.25">
      <c r="B15" s="67" t="s">
        <v>38</v>
      </c>
      <c r="C15" s="68" t="s">
        <v>17</v>
      </c>
      <c r="D15" s="69">
        <v>651.01639344262287</v>
      </c>
      <c r="E15" s="69">
        <f>D15</f>
        <v>651.01639344262287</v>
      </c>
      <c r="F15" s="70" t="s">
        <v>16</v>
      </c>
      <c r="G15" s="71">
        <v>0.1</v>
      </c>
      <c r="H15" s="72">
        <f t="shared" si="3"/>
        <v>716.11803278688524</v>
      </c>
      <c r="I15" s="73"/>
      <c r="J15" s="74">
        <v>1</v>
      </c>
      <c r="K15" s="72">
        <f t="shared" si="4"/>
        <v>717</v>
      </c>
      <c r="L15" s="70" t="s">
        <v>16</v>
      </c>
      <c r="N15"/>
    </row>
    <row r="16" spans="2:14" s="75" customFormat="1" ht="31.5" x14ac:dyDescent="0.25">
      <c r="B16" s="67" t="s">
        <v>41</v>
      </c>
      <c r="C16" s="68" t="s">
        <v>17</v>
      </c>
      <c r="D16" s="69">
        <v>325.50819672131144</v>
      </c>
      <c r="E16" s="69">
        <f>D16</f>
        <v>325.50819672131144</v>
      </c>
      <c r="F16" s="70" t="s">
        <v>16</v>
      </c>
      <c r="G16" s="71">
        <v>0.1</v>
      </c>
      <c r="H16" s="72">
        <f t="shared" ref="H16" si="5">+E16*(1+G16)</f>
        <v>358.05901639344262</v>
      </c>
      <c r="I16" s="73"/>
      <c r="J16" s="74">
        <v>1</v>
      </c>
      <c r="K16" s="72">
        <f t="shared" ref="K16" si="6">ROUNDUP(H16*J16,0)</f>
        <v>359</v>
      </c>
      <c r="L16" s="70" t="s">
        <v>16</v>
      </c>
      <c r="N16"/>
    </row>
    <row r="17" spans="2:14" s="75" customFormat="1" ht="31.5" x14ac:dyDescent="0.25">
      <c r="B17" s="67" t="s">
        <v>40</v>
      </c>
      <c r="C17" s="68" t="s">
        <v>17</v>
      </c>
      <c r="D17" s="69">
        <v>1885.704918032787</v>
      </c>
      <c r="E17" s="69">
        <f t="shared" ref="E17" si="7">D17</f>
        <v>1885.704918032787</v>
      </c>
      <c r="F17" s="70" t="s">
        <v>16</v>
      </c>
      <c r="G17" s="71">
        <v>0.1</v>
      </c>
      <c r="H17" s="72">
        <f t="shared" ref="H17" si="8">+E17*(1+G17)</f>
        <v>2074.275409836066</v>
      </c>
      <c r="I17" s="73"/>
      <c r="J17" s="74">
        <v>1</v>
      </c>
      <c r="K17" s="72">
        <f t="shared" ref="K17" si="9">ROUNDUP(H17*J17,0)</f>
        <v>2075</v>
      </c>
      <c r="L17" s="70" t="s">
        <v>16</v>
      </c>
      <c r="N17"/>
    </row>
    <row r="18" spans="2:14" s="75" customFormat="1" ht="31.5" x14ac:dyDescent="0.25">
      <c r="B18" s="67" t="s">
        <v>39</v>
      </c>
      <c r="C18" s="68" t="s">
        <v>17</v>
      </c>
      <c r="D18" s="69">
        <v>942.85245901639348</v>
      </c>
      <c r="E18" s="69">
        <f t="shared" ref="E18" si="10">D18</f>
        <v>942.85245901639348</v>
      </c>
      <c r="F18" s="70" t="s">
        <v>16</v>
      </c>
      <c r="G18" s="71">
        <v>0.1</v>
      </c>
      <c r="H18" s="72">
        <f t="shared" ref="H18" si="11">+E18*(1+G18)</f>
        <v>1037.137704918033</v>
      </c>
      <c r="I18" s="73"/>
      <c r="J18" s="74">
        <v>1</v>
      </c>
      <c r="K18" s="72">
        <f t="shared" ref="K18" si="12">ROUNDUP(H18*J18,0)</f>
        <v>1038</v>
      </c>
      <c r="L18" s="70" t="s">
        <v>16</v>
      </c>
      <c r="N18"/>
    </row>
    <row r="19" spans="2:14" ht="18.75" x14ac:dyDescent="0.3">
      <c r="B19" s="65" t="s">
        <v>12</v>
      </c>
      <c r="C19" s="56"/>
      <c r="D19" s="57"/>
      <c r="E19" s="58"/>
      <c r="F19" s="59"/>
      <c r="G19" s="60"/>
      <c r="H19" s="61"/>
      <c r="I19" s="62"/>
      <c r="J19" s="63"/>
      <c r="K19" s="64"/>
      <c r="L19" s="59"/>
    </row>
    <row r="20" spans="2:14" ht="15.75" x14ac:dyDescent="0.25">
      <c r="B20" s="47" t="s">
        <v>28</v>
      </c>
      <c r="C20" s="48" t="s">
        <v>17</v>
      </c>
      <c r="D20" s="49">
        <v>210</v>
      </c>
      <c r="E20" s="49">
        <f>D20</f>
        <v>210</v>
      </c>
      <c r="F20" s="50" t="s">
        <v>23</v>
      </c>
      <c r="G20" s="51">
        <v>0.1</v>
      </c>
      <c r="H20" s="52">
        <f t="shared" ref="H20:H23" si="13">+E20*(1+G20)</f>
        <v>231.00000000000003</v>
      </c>
      <c r="I20" s="53"/>
      <c r="J20" s="54">
        <v>1</v>
      </c>
      <c r="K20" s="52">
        <f t="shared" ref="K20:K23" si="14">ROUNDUP(H20*J20,0)</f>
        <v>231</v>
      </c>
      <c r="L20" s="50" t="s">
        <v>23</v>
      </c>
    </row>
    <row r="21" spans="2:14" ht="15.75" x14ac:dyDescent="0.25">
      <c r="B21" s="47" t="s">
        <v>29</v>
      </c>
      <c r="C21" s="48" t="s">
        <v>17</v>
      </c>
      <c r="D21" s="49">
        <v>89</v>
      </c>
      <c r="E21" s="49">
        <f t="shared" ref="E21:E26" si="15">D21</f>
        <v>89</v>
      </c>
      <c r="F21" s="50" t="s">
        <v>23</v>
      </c>
      <c r="G21" s="51">
        <v>0.1</v>
      </c>
      <c r="H21" s="52">
        <f t="shared" si="13"/>
        <v>97.9</v>
      </c>
      <c r="I21" s="53"/>
      <c r="J21" s="54">
        <v>1</v>
      </c>
      <c r="K21" s="52">
        <f t="shared" si="14"/>
        <v>98</v>
      </c>
      <c r="L21" s="50" t="s">
        <v>23</v>
      </c>
    </row>
    <row r="22" spans="2:14" ht="15.75" x14ac:dyDescent="0.25">
      <c r="B22" s="47" t="s">
        <v>30</v>
      </c>
      <c r="C22" s="48" t="s">
        <v>17</v>
      </c>
      <c r="D22" s="49">
        <v>834</v>
      </c>
      <c r="E22" s="49">
        <f t="shared" si="15"/>
        <v>834</v>
      </c>
      <c r="F22" s="50" t="s">
        <v>23</v>
      </c>
      <c r="G22" s="51">
        <v>0.1</v>
      </c>
      <c r="H22" s="52">
        <f t="shared" si="13"/>
        <v>917.40000000000009</v>
      </c>
      <c r="I22" s="53"/>
      <c r="J22" s="54">
        <v>1</v>
      </c>
      <c r="K22" s="52">
        <f t="shared" si="14"/>
        <v>918</v>
      </c>
      <c r="L22" s="50" t="s">
        <v>23</v>
      </c>
    </row>
    <row r="23" spans="2:14" ht="15.75" x14ac:dyDescent="0.25">
      <c r="B23" s="47" t="s">
        <v>31</v>
      </c>
      <c r="C23" s="48" t="s">
        <v>17</v>
      </c>
      <c r="D23" s="49">
        <v>23</v>
      </c>
      <c r="E23" s="49">
        <f t="shared" si="15"/>
        <v>23</v>
      </c>
      <c r="F23" s="50" t="s">
        <v>23</v>
      </c>
      <c r="G23" s="51">
        <v>0.1</v>
      </c>
      <c r="H23" s="52">
        <f t="shared" si="13"/>
        <v>25.3</v>
      </c>
      <c r="I23" s="53"/>
      <c r="J23" s="54">
        <v>1</v>
      </c>
      <c r="K23" s="52">
        <f t="shared" si="14"/>
        <v>26</v>
      </c>
      <c r="L23" s="50" t="s">
        <v>23</v>
      </c>
    </row>
    <row r="24" spans="2:14" ht="15.75" x14ac:dyDescent="0.25">
      <c r="B24" s="47" t="s">
        <v>50</v>
      </c>
      <c r="C24" s="48" t="s">
        <v>17</v>
      </c>
      <c r="D24" s="49">
        <v>14</v>
      </c>
      <c r="E24" s="49">
        <f t="shared" si="15"/>
        <v>14</v>
      </c>
      <c r="F24" s="50" t="s">
        <v>23</v>
      </c>
      <c r="G24" s="51">
        <v>0.1</v>
      </c>
      <c r="H24" s="52">
        <f t="shared" ref="H24:H26" si="16">+E24*(1+G24)</f>
        <v>15.400000000000002</v>
      </c>
      <c r="I24" s="53"/>
      <c r="J24" s="54">
        <v>1</v>
      </c>
      <c r="K24" s="52">
        <f t="shared" ref="K24:K26" si="17">ROUNDUP(H24*J24,0)</f>
        <v>16</v>
      </c>
      <c r="L24" s="50" t="s">
        <v>23</v>
      </c>
    </row>
    <row r="25" spans="2:14" ht="15.75" x14ac:dyDescent="0.25">
      <c r="B25" s="47" t="s">
        <v>51</v>
      </c>
      <c r="C25" s="48" t="s">
        <v>17</v>
      </c>
      <c r="D25" s="49">
        <v>255</v>
      </c>
      <c r="E25" s="49">
        <f t="shared" si="15"/>
        <v>255</v>
      </c>
      <c r="F25" s="50" t="s">
        <v>23</v>
      </c>
      <c r="G25" s="51">
        <v>0.1</v>
      </c>
      <c r="H25" s="52">
        <f t="shared" si="16"/>
        <v>280.5</v>
      </c>
      <c r="I25" s="53"/>
      <c r="J25" s="54">
        <v>1</v>
      </c>
      <c r="K25" s="52">
        <f t="shared" si="17"/>
        <v>281</v>
      </c>
      <c r="L25" s="50" t="s">
        <v>23</v>
      </c>
    </row>
    <row r="26" spans="2:14" ht="15.75" x14ac:dyDescent="0.25">
      <c r="B26" s="47" t="s">
        <v>52</v>
      </c>
      <c r="C26" s="48" t="s">
        <v>17</v>
      </c>
      <c r="D26" s="49">
        <v>209</v>
      </c>
      <c r="E26" s="49">
        <f t="shared" si="15"/>
        <v>209</v>
      </c>
      <c r="F26" s="50" t="s">
        <v>23</v>
      </c>
      <c r="G26" s="51">
        <v>0.1</v>
      </c>
      <c r="H26" s="52">
        <f t="shared" si="16"/>
        <v>229.9</v>
      </c>
      <c r="I26" s="53"/>
      <c r="J26" s="54">
        <v>1</v>
      </c>
      <c r="K26" s="52">
        <f t="shared" si="17"/>
        <v>230</v>
      </c>
      <c r="L26" s="50" t="s">
        <v>23</v>
      </c>
    </row>
    <row r="27" spans="2:14" ht="18.75" x14ac:dyDescent="0.3">
      <c r="B27" s="65" t="s">
        <v>18</v>
      </c>
      <c r="C27" s="56"/>
      <c r="D27" s="57"/>
      <c r="E27" s="58"/>
      <c r="F27" s="59"/>
      <c r="G27" s="60"/>
      <c r="H27" s="61"/>
      <c r="I27" s="62"/>
      <c r="J27" s="63"/>
      <c r="K27" s="64"/>
      <c r="L27" s="59"/>
    </row>
    <row r="28" spans="2:14" ht="15.75" x14ac:dyDescent="0.25">
      <c r="B28" s="47" t="s">
        <v>32</v>
      </c>
      <c r="C28" s="48" t="s">
        <v>17</v>
      </c>
      <c r="D28" s="49">
        <v>3938.3333333333335</v>
      </c>
      <c r="E28" s="49">
        <f>D28</f>
        <v>3938.3333333333335</v>
      </c>
      <c r="F28" s="50" t="s">
        <v>23</v>
      </c>
      <c r="G28" s="51">
        <v>0.1</v>
      </c>
      <c r="H28" s="52">
        <f>+E28*(1+G28)</f>
        <v>4332.166666666667</v>
      </c>
      <c r="I28" s="53"/>
      <c r="J28" s="54">
        <v>1</v>
      </c>
      <c r="K28" s="52">
        <f>ROUNDUP(H28*J28,0)</f>
        <v>4333</v>
      </c>
      <c r="L28" s="50" t="s">
        <v>23</v>
      </c>
    </row>
    <row r="29" spans="2:14" ht="15.75" x14ac:dyDescent="0.25">
      <c r="B29" s="47" t="s">
        <v>33</v>
      </c>
      <c r="C29" s="48" t="s">
        <v>17</v>
      </c>
      <c r="D29" s="49">
        <v>4157.6354679802953</v>
      </c>
      <c r="E29" s="49">
        <f t="shared" ref="E29:E33" si="18">D29</f>
        <v>4157.6354679802953</v>
      </c>
      <c r="F29" s="50" t="s">
        <v>23</v>
      </c>
      <c r="G29" s="51">
        <v>0.1</v>
      </c>
      <c r="H29" s="52">
        <f t="shared" ref="H29:H33" si="19">+E29*(1+G29)</f>
        <v>4573.3990147783252</v>
      </c>
      <c r="I29" s="53"/>
      <c r="J29" s="54">
        <v>1</v>
      </c>
      <c r="K29" s="52">
        <f t="shared" ref="K29:K33" si="20">ROUNDUP(H29*J29,0)</f>
        <v>4574</v>
      </c>
      <c r="L29" s="50" t="s">
        <v>23</v>
      </c>
    </row>
    <row r="30" spans="2:14" ht="15.75" x14ac:dyDescent="0.25">
      <c r="B30" s="47" t="s">
        <v>34</v>
      </c>
      <c r="C30" s="48" t="s">
        <v>17</v>
      </c>
      <c r="D30" s="49">
        <v>120.68965517241378</v>
      </c>
      <c r="E30" s="49">
        <f t="shared" si="18"/>
        <v>120.68965517241378</v>
      </c>
      <c r="F30" s="50" t="s">
        <v>23</v>
      </c>
      <c r="G30" s="51">
        <v>0.1</v>
      </c>
      <c r="H30" s="52">
        <f t="shared" si="19"/>
        <v>132.75862068965517</v>
      </c>
      <c r="I30" s="53"/>
      <c r="J30" s="54">
        <v>1</v>
      </c>
      <c r="K30" s="52">
        <f t="shared" si="20"/>
        <v>133</v>
      </c>
      <c r="L30" s="50" t="s">
        <v>23</v>
      </c>
    </row>
    <row r="31" spans="2:14" ht="15.75" x14ac:dyDescent="0.25">
      <c r="B31" s="47" t="s">
        <v>35</v>
      </c>
      <c r="C31" s="48" t="s">
        <v>17</v>
      </c>
      <c r="D31" s="49">
        <v>1022.1674876847289</v>
      </c>
      <c r="E31" s="49">
        <f t="shared" si="18"/>
        <v>1022.1674876847289</v>
      </c>
      <c r="F31" s="50" t="s">
        <v>23</v>
      </c>
      <c r="G31" s="51">
        <v>0.1</v>
      </c>
      <c r="H31" s="52">
        <f t="shared" si="19"/>
        <v>1124.384236453202</v>
      </c>
      <c r="I31" s="53"/>
      <c r="J31" s="54">
        <v>1</v>
      </c>
      <c r="K31" s="52">
        <f t="shared" si="20"/>
        <v>1125</v>
      </c>
      <c r="L31" s="50" t="s">
        <v>23</v>
      </c>
    </row>
    <row r="32" spans="2:14" ht="15.75" x14ac:dyDescent="0.25">
      <c r="B32" s="47" t="s">
        <v>36</v>
      </c>
      <c r="C32" s="48" t="s">
        <v>17</v>
      </c>
      <c r="D32" s="49">
        <v>261.08374384236453</v>
      </c>
      <c r="E32" s="49">
        <f t="shared" si="18"/>
        <v>261.08374384236453</v>
      </c>
      <c r="F32" s="50" t="s">
        <v>23</v>
      </c>
      <c r="G32" s="51">
        <v>0.1</v>
      </c>
      <c r="H32" s="52">
        <f t="shared" si="19"/>
        <v>287.192118226601</v>
      </c>
      <c r="I32" s="53"/>
      <c r="J32" s="54">
        <v>1</v>
      </c>
      <c r="K32" s="52">
        <f t="shared" si="20"/>
        <v>288</v>
      </c>
      <c r="L32" s="50" t="s">
        <v>23</v>
      </c>
    </row>
    <row r="33" spans="2:12" ht="15.75" x14ac:dyDescent="0.25">
      <c r="B33" s="47" t="s">
        <v>37</v>
      </c>
      <c r="C33" s="48" t="s">
        <v>17</v>
      </c>
      <c r="D33" s="49">
        <v>2852.3645320197043</v>
      </c>
      <c r="E33" s="49">
        <f t="shared" si="18"/>
        <v>2852.3645320197043</v>
      </c>
      <c r="F33" s="50" t="s">
        <v>23</v>
      </c>
      <c r="G33" s="51">
        <v>0.1</v>
      </c>
      <c r="H33" s="52">
        <f t="shared" si="19"/>
        <v>3137.6009852216748</v>
      </c>
      <c r="I33" s="53"/>
      <c r="J33" s="54">
        <v>1</v>
      </c>
      <c r="K33" s="52">
        <f t="shared" si="20"/>
        <v>3138</v>
      </c>
      <c r="L33" s="50" t="s">
        <v>23</v>
      </c>
    </row>
    <row r="34" spans="2:12" ht="18.75" x14ac:dyDescent="0.3">
      <c r="B34" s="65" t="s">
        <v>13</v>
      </c>
      <c r="C34" s="56"/>
      <c r="D34" s="57"/>
      <c r="E34" s="58"/>
      <c r="F34" s="59"/>
      <c r="G34" s="60"/>
      <c r="H34" s="61"/>
      <c r="I34" s="62"/>
      <c r="J34" s="63"/>
      <c r="K34" s="64"/>
      <c r="L34" s="59"/>
    </row>
    <row r="35" spans="2:12" ht="15.75" x14ac:dyDescent="0.25">
      <c r="B35" s="47" t="s">
        <v>46</v>
      </c>
      <c r="C35" s="48" t="s">
        <v>19</v>
      </c>
      <c r="D35" s="49">
        <v>4621</v>
      </c>
      <c r="E35" s="49">
        <f>D35</f>
        <v>4621</v>
      </c>
      <c r="F35" s="50" t="s">
        <v>22</v>
      </c>
      <c r="G35" s="51">
        <v>0.1</v>
      </c>
      <c r="H35" s="52">
        <f>+E35*(1+G35)</f>
        <v>5083.1000000000004</v>
      </c>
      <c r="I35" s="53"/>
      <c r="J35" s="54">
        <v>1</v>
      </c>
      <c r="K35" s="52">
        <f>ROUNDUP(H35*J35,0)</f>
        <v>5084</v>
      </c>
      <c r="L35" s="50" t="s">
        <v>22</v>
      </c>
    </row>
    <row r="36" spans="2:12" ht="18.75" x14ac:dyDescent="0.3">
      <c r="B36" s="65" t="s">
        <v>42</v>
      </c>
      <c r="C36" s="56"/>
      <c r="D36" s="57"/>
      <c r="E36" s="58"/>
      <c r="F36" s="59"/>
      <c r="G36" s="60"/>
      <c r="H36" s="61"/>
      <c r="I36" s="62"/>
      <c r="J36" s="63"/>
      <c r="K36" s="64"/>
      <c r="L36" s="59"/>
    </row>
    <row r="37" spans="2:12" ht="15.75" x14ac:dyDescent="0.25">
      <c r="B37" s="47" t="s">
        <v>44</v>
      </c>
      <c r="C37" s="48" t="s">
        <v>17</v>
      </c>
      <c r="D37" s="49">
        <f>187*2.76*5</f>
        <v>2580.6</v>
      </c>
      <c r="E37" s="49">
        <f>D37</f>
        <v>2580.6</v>
      </c>
      <c r="F37" s="50" t="s">
        <v>22</v>
      </c>
      <c r="G37" s="51">
        <v>0.1</v>
      </c>
      <c r="H37" s="52">
        <f>+E37*(1+G37)</f>
        <v>2838.6600000000003</v>
      </c>
      <c r="I37" s="53"/>
      <c r="J37" s="54">
        <v>1</v>
      </c>
      <c r="K37" s="52">
        <f>ROUNDUP(H37*J37,0)</f>
        <v>2839</v>
      </c>
      <c r="L37" s="50" t="s">
        <v>22</v>
      </c>
    </row>
    <row r="38" spans="2:12" ht="15.75" x14ac:dyDescent="0.25">
      <c r="B38" s="47" t="s">
        <v>45</v>
      </c>
      <c r="C38" s="48" t="s">
        <v>17</v>
      </c>
      <c r="D38" s="49">
        <f>187*5</f>
        <v>935</v>
      </c>
      <c r="E38" s="49">
        <f t="shared" ref="E38" si="21">D38</f>
        <v>935</v>
      </c>
      <c r="F38" s="50" t="s">
        <v>23</v>
      </c>
      <c r="G38" s="51">
        <v>0.1</v>
      </c>
      <c r="H38" s="52">
        <f t="shared" ref="H38" si="22">+E38*(1+G38)</f>
        <v>1028.5</v>
      </c>
      <c r="I38" s="53"/>
      <c r="J38" s="54">
        <v>1</v>
      </c>
      <c r="K38" s="52">
        <f t="shared" ref="K38" si="23">ROUNDUP(H38*J38,0)</f>
        <v>1029</v>
      </c>
      <c r="L38" s="50" t="s">
        <v>23</v>
      </c>
    </row>
    <row r="39" spans="2:12" ht="18.75" x14ac:dyDescent="0.3">
      <c r="B39" s="65" t="s">
        <v>14</v>
      </c>
      <c r="C39" s="56"/>
      <c r="D39" s="57"/>
      <c r="E39" s="58"/>
      <c r="F39" s="59"/>
      <c r="G39" s="60"/>
      <c r="H39" s="61"/>
      <c r="I39" s="62"/>
      <c r="J39" s="63"/>
      <c r="K39" s="64"/>
      <c r="L39" s="59"/>
    </row>
    <row r="40" spans="2:12" ht="15.75" x14ac:dyDescent="0.25">
      <c r="B40" s="47" t="s">
        <v>43</v>
      </c>
      <c r="C40" s="48" t="s">
        <v>20</v>
      </c>
      <c r="D40" s="49">
        <v>1158</v>
      </c>
      <c r="E40" s="49">
        <f>D40</f>
        <v>1158</v>
      </c>
      <c r="F40" s="50" t="s">
        <v>22</v>
      </c>
      <c r="G40" s="51">
        <v>0.1</v>
      </c>
      <c r="H40" s="52">
        <f>+E40*(1+G40)</f>
        <v>1273.8000000000002</v>
      </c>
      <c r="I40" s="53"/>
      <c r="J40" s="54">
        <v>1</v>
      </c>
      <c r="K40" s="52">
        <f>ROUNDUP(H40*J40,0)</f>
        <v>1274</v>
      </c>
      <c r="L40" s="50" t="s">
        <v>22</v>
      </c>
    </row>
    <row r="41" spans="2:12" ht="15.75" x14ac:dyDescent="0.25">
      <c r="B41" s="47" t="s">
        <v>15</v>
      </c>
      <c r="C41" s="48" t="s">
        <v>20</v>
      </c>
      <c r="D41" s="49">
        <v>1158</v>
      </c>
      <c r="E41" s="49">
        <f>D41</f>
        <v>1158</v>
      </c>
      <c r="F41" s="50" t="s">
        <v>22</v>
      </c>
      <c r="G41" s="51">
        <v>0.1</v>
      </c>
      <c r="H41" s="52">
        <f>+E41*(1+G41)</f>
        <v>1273.8000000000002</v>
      </c>
      <c r="I41" s="53"/>
      <c r="J41" s="54">
        <v>1</v>
      </c>
      <c r="K41" s="52">
        <f>ROUNDUP(H41*J41,0)</f>
        <v>1274</v>
      </c>
      <c r="L41" s="50" t="s">
        <v>22</v>
      </c>
    </row>
    <row r="42" spans="2:12" x14ac:dyDescent="0.25">
      <c r="C42" s="66"/>
      <c r="E42"/>
      <c r="H42" s="21"/>
      <c r="I42" s="22"/>
      <c r="J42" s="23"/>
      <c r="K42"/>
    </row>
    <row r="43" spans="2:12" x14ac:dyDescent="0.25">
      <c r="C43" s="66"/>
      <c r="E43"/>
      <c r="H43" s="21"/>
      <c r="I43" s="22"/>
      <c r="J43" s="23"/>
      <c r="K43"/>
    </row>
    <row r="44" spans="2:12" x14ac:dyDescent="0.25">
      <c r="C44" s="66"/>
      <c r="E44"/>
      <c r="H44" s="21"/>
      <c r="I44" s="22"/>
      <c r="J44" s="23"/>
      <c r="K44"/>
    </row>
    <row r="45" spans="2:12" x14ac:dyDescent="0.25">
      <c r="C45" s="66"/>
      <c r="E45"/>
      <c r="H45" s="21"/>
      <c r="I45" s="22"/>
      <c r="J45" s="23"/>
      <c r="K45"/>
    </row>
  </sheetData>
  <printOptions horizontalCentered="1"/>
  <pageMargins left="0.2" right="0.2" top="0.25" bottom="0.25" header="0.05" footer="0.05"/>
  <pageSetup scale="55" fitToHeight="0" orientation="landscape" horizontalDpi="0" verticalDpi="0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Master!Print_Area</vt:lpstr>
      <vt:lpstr>Master!Print_Titles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Baldwin</dc:creator>
  <cp:lastModifiedBy>shahpal</cp:lastModifiedBy>
  <cp:lastPrinted>2016-09-05T06:31:54Z</cp:lastPrinted>
  <dcterms:created xsi:type="dcterms:W3CDTF">2016-09-05T05:45:01Z</dcterms:created>
  <dcterms:modified xsi:type="dcterms:W3CDTF">2023-04-10T22:26:50Z</dcterms:modified>
</cp:coreProperties>
</file>