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ED25B40C-DF13-4AC5-B030-670C4EFF9A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te Statement" sheetId="11" r:id="rId1"/>
  </sheets>
  <definedNames>
    <definedName name="_xlnm._FilterDatabase" localSheetId="0" hidden="1">'Estimate Statement'!#REF!</definedName>
    <definedName name="_xlnm.Print_Area" localSheetId="0">'Estimate Statement'!$A$1:$P$148</definedName>
    <definedName name="_xlnm.Print_Titles" localSheetId="0">'Estimate Statement'!$4:$4</definedName>
  </definedNames>
  <calcPr calcId="181029"/>
</workbook>
</file>

<file path=xl/calcChain.xml><?xml version="1.0" encoding="utf-8"?>
<calcChain xmlns="http://schemas.openxmlformats.org/spreadsheetml/2006/main">
  <c r="J48" i="11" l="1"/>
  <c r="L62" i="11"/>
  <c r="L61" i="11"/>
  <c r="L60" i="11"/>
  <c r="M58" i="11"/>
  <c r="L58" i="11"/>
  <c r="L57" i="11"/>
  <c r="L56" i="11"/>
  <c r="L52" i="11"/>
  <c r="L51" i="11"/>
  <c r="L48" i="11"/>
  <c r="L47" i="11"/>
  <c r="G58" i="11"/>
  <c r="J58" i="11" s="1"/>
  <c r="L44" i="11"/>
  <c r="L42" i="11"/>
  <c r="L41" i="11"/>
  <c r="L40" i="11"/>
  <c r="A36" i="11"/>
  <c r="A37" i="11"/>
  <c r="A38" i="11"/>
  <c r="A45" i="11"/>
  <c r="A46" i="11"/>
  <c r="A49" i="11"/>
  <c r="A50" i="11"/>
  <c r="A53" i="11"/>
  <c r="A54" i="11"/>
  <c r="A63" i="11"/>
  <c r="A64" i="11"/>
  <c r="A65" i="11"/>
  <c r="G62" i="11"/>
  <c r="G61" i="11"/>
  <c r="G60" i="11"/>
  <c r="G57" i="11"/>
  <c r="J57" i="11" s="1"/>
  <c r="G56" i="11"/>
  <c r="G52" i="11"/>
  <c r="M52" i="11" s="1"/>
  <c r="N52" i="11" s="1"/>
  <c r="G51" i="11"/>
  <c r="M51" i="11" s="1"/>
  <c r="G48" i="11"/>
  <c r="M48" i="11" s="1"/>
  <c r="G47" i="11"/>
  <c r="M47" i="11" s="1"/>
  <c r="N47" i="11" s="1"/>
  <c r="G44" i="11"/>
  <c r="M44" i="11" s="1"/>
  <c r="G42" i="11"/>
  <c r="M42" i="11" s="1"/>
  <c r="G41" i="11"/>
  <c r="M41" i="11" s="1"/>
  <c r="N41" i="11" s="1"/>
  <c r="G40" i="11"/>
  <c r="M40" i="11" s="1"/>
  <c r="N40" i="11" s="1"/>
  <c r="M60" i="11" l="1"/>
  <c r="J60" i="11"/>
  <c r="M61" i="11"/>
  <c r="J61" i="11"/>
  <c r="J52" i="11"/>
  <c r="M62" i="11"/>
  <c r="N62" i="11" s="1"/>
  <c r="O62" i="11" s="1"/>
  <c r="J62" i="11"/>
  <c r="J44" i="11"/>
  <c r="J51" i="11"/>
  <c r="J40" i="11"/>
  <c r="M56" i="11"/>
  <c r="N56" i="11" s="1"/>
  <c r="O56" i="11" s="1"/>
  <c r="J56" i="11"/>
  <c r="J47" i="11"/>
  <c r="J41" i="11"/>
  <c r="M57" i="11"/>
  <c r="N57" i="11" s="1"/>
  <c r="O57" i="11" s="1"/>
  <c r="J42" i="11"/>
  <c r="O42" i="11" s="1"/>
  <c r="N61" i="11"/>
  <c r="O61" i="11" s="1"/>
  <c r="N60" i="11"/>
  <c r="N42" i="11"/>
  <c r="O47" i="11"/>
  <c r="O41" i="11"/>
  <c r="O60" i="11"/>
  <c r="N44" i="11"/>
  <c r="O52" i="11"/>
  <c r="N58" i="11"/>
  <c r="O58" i="11" s="1"/>
  <c r="O40" i="11"/>
  <c r="N51" i="11"/>
  <c r="N48" i="11"/>
  <c r="O48" i="11" s="1"/>
  <c r="L141" i="11"/>
  <c r="L140" i="11"/>
  <c r="L139" i="11"/>
  <c r="L138" i="11"/>
  <c r="L137" i="11"/>
  <c r="J137" i="11"/>
  <c r="L136" i="11"/>
  <c r="L133" i="11"/>
  <c r="L132" i="11"/>
  <c r="L131" i="11"/>
  <c r="L130" i="11"/>
  <c r="L129" i="11"/>
  <c r="L128" i="11"/>
  <c r="L127" i="11"/>
  <c r="L124" i="11"/>
  <c r="L123" i="11"/>
  <c r="L122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3" i="11"/>
  <c r="L102" i="11"/>
  <c r="L99" i="11"/>
  <c r="L98" i="11"/>
  <c r="L95" i="11"/>
  <c r="L94" i="11"/>
  <c r="L93" i="11"/>
  <c r="L92" i="11"/>
  <c r="L91" i="11"/>
  <c r="L88" i="11"/>
  <c r="L87" i="11"/>
  <c r="L86" i="11"/>
  <c r="L83" i="11"/>
  <c r="L82" i="11"/>
  <c r="L81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31" i="11"/>
  <c r="L28" i="11"/>
  <c r="L25" i="11"/>
  <c r="L24" i="11"/>
  <c r="L21" i="11"/>
  <c r="L18" i="11"/>
  <c r="L17" i="11"/>
  <c r="L35" i="11"/>
  <c r="A32" i="11"/>
  <c r="A33" i="11"/>
  <c r="A34" i="11"/>
  <c r="G35" i="11"/>
  <c r="M35" i="11" s="1"/>
  <c r="N35" i="11" s="1"/>
  <c r="A142" i="11"/>
  <c r="A135" i="11"/>
  <c r="A134" i="11"/>
  <c r="A126" i="11"/>
  <c r="A125" i="11"/>
  <c r="A121" i="11"/>
  <c r="A120" i="11"/>
  <c r="A106" i="11"/>
  <c r="A105" i="11"/>
  <c r="A104" i="11"/>
  <c r="A101" i="11"/>
  <c r="A100" i="11"/>
  <c r="A97" i="11"/>
  <c r="A96" i="11"/>
  <c r="A90" i="11"/>
  <c r="A89" i="11"/>
  <c r="A85" i="11"/>
  <c r="A84" i="11"/>
  <c r="A80" i="11"/>
  <c r="A79" i="11"/>
  <c r="A30" i="11"/>
  <c r="A29" i="11"/>
  <c r="A27" i="11"/>
  <c r="A26" i="11"/>
  <c r="A23" i="11"/>
  <c r="A22" i="11"/>
  <c r="A20" i="11"/>
  <c r="A19" i="11"/>
  <c r="A16" i="11"/>
  <c r="A15" i="11"/>
  <c r="A14" i="11"/>
  <c r="A13" i="11"/>
  <c r="G141" i="11"/>
  <c r="M141" i="11" s="1"/>
  <c r="G140" i="11"/>
  <c r="J140" i="11" s="1"/>
  <c r="G139" i="11"/>
  <c r="M139" i="11" s="1"/>
  <c r="N139" i="11" s="1"/>
  <c r="G138" i="11"/>
  <c r="J138" i="11" s="1"/>
  <c r="G137" i="11"/>
  <c r="M137" i="11" s="1"/>
  <c r="N137" i="11" s="1"/>
  <c r="G136" i="11"/>
  <c r="G133" i="11"/>
  <c r="M133" i="11" s="1"/>
  <c r="G132" i="11"/>
  <c r="M132" i="11" s="1"/>
  <c r="G131" i="11"/>
  <c r="J131" i="11" s="1"/>
  <c r="G130" i="11"/>
  <c r="M130" i="11" s="1"/>
  <c r="G129" i="11"/>
  <c r="J129" i="11" s="1"/>
  <c r="G128" i="11"/>
  <c r="M128" i="11" s="1"/>
  <c r="G127" i="11"/>
  <c r="J127" i="11" s="1"/>
  <c r="G124" i="11"/>
  <c r="M124" i="11" s="1"/>
  <c r="G123" i="11"/>
  <c r="J123" i="11" s="1"/>
  <c r="G122" i="11"/>
  <c r="M122" i="11" s="1"/>
  <c r="N122" i="11" s="1"/>
  <c r="G119" i="11"/>
  <c r="M119" i="11" s="1"/>
  <c r="G118" i="11"/>
  <c r="M118" i="11" s="1"/>
  <c r="N118" i="11" s="1"/>
  <c r="G117" i="11"/>
  <c r="M117" i="11" s="1"/>
  <c r="N117" i="11" s="1"/>
  <c r="G116" i="11"/>
  <c r="J116" i="11" s="1"/>
  <c r="G115" i="11"/>
  <c r="M115" i="11" s="1"/>
  <c r="G114" i="11"/>
  <c r="J114" i="11" s="1"/>
  <c r="G113" i="11"/>
  <c r="G112" i="11"/>
  <c r="J112" i="11" s="1"/>
  <c r="G111" i="11"/>
  <c r="M111" i="11" s="1"/>
  <c r="G110" i="11"/>
  <c r="J110" i="11" s="1"/>
  <c r="G109" i="11"/>
  <c r="M109" i="11" s="1"/>
  <c r="G108" i="11"/>
  <c r="M108" i="11" s="1"/>
  <c r="G107" i="11"/>
  <c r="G103" i="11"/>
  <c r="G102" i="11"/>
  <c r="J102" i="11" s="1"/>
  <c r="G99" i="11"/>
  <c r="M99" i="11" s="1"/>
  <c r="G98" i="11"/>
  <c r="M98" i="11" s="1"/>
  <c r="G95" i="11"/>
  <c r="M95" i="11" s="1"/>
  <c r="G94" i="11"/>
  <c r="M94" i="11" s="1"/>
  <c r="G93" i="11"/>
  <c r="M93" i="11" s="1"/>
  <c r="G92" i="11"/>
  <c r="J92" i="11" s="1"/>
  <c r="G91" i="11"/>
  <c r="M91" i="11" s="1"/>
  <c r="G88" i="11"/>
  <c r="J88" i="11" s="1"/>
  <c r="G87" i="11"/>
  <c r="G86" i="11"/>
  <c r="J86" i="11" s="1"/>
  <c r="G83" i="11"/>
  <c r="M83" i="11" s="1"/>
  <c r="G82" i="11"/>
  <c r="M82" i="11" s="1"/>
  <c r="G81" i="11"/>
  <c r="M81" i="11" s="1"/>
  <c r="N81" i="11" s="1"/>
  <c r="G78" i="11"/>
  <c r="M78" i="11" s="1"/>
  <c r="G77" i="11"/>
  <c r="J77" i="11" s="1"/>
  <c r="G76" i="11"/>
  <c r="G75" i="11"/>
  <c r="J75" i="11" s="1"/>
  <c r="G74" i="11"/>
  <c r="J74" i="11" s="1"/>
  <c r="G73" i="11"/>
  <c r="J73" i="11" s="1"/>
  <c r="G72" i="11"/>
  <c r="M72" i="11" s="1"/>
  <c r="G71" i="11"/>
  <c r="J71" i="11" s="1"/>
  <c r="G70" i="11"/>
  <c r="G69" i="11"/>
  <c r="G68" i="11"/>
  <c r="J68" i="11" s="1"/>
  <c r="G67" i="11"/>
  <c r="G66" i="11"/>
  <c r="J66" i="11" s="1"/>
  <c r="G31" i="11"/>
  <c r="M31" i="11" s="1"/>
  <c r="G28" i="11"/>
  <c r="J28" i="11" s="1"/>
  <c r="G25" i="11"/>
  <c r="J25" i="11" s="1"/>
  <c r="G24" i="11"/>
  <c r="G21" i="11"/>
  <c r="M21" i="11" s="1"/>
  <c r="G18" i="11"/>
  <c r="J18" i="11" s="1"/>
  <c r="G17" i="11"/>
  <c r="M17" i="11" s="1"/>
  <c r="N17" i="11" s="1"/>
  <c r="L10" i="11"/>
  <c r="L9" i="11"/>
  <c r="L8" i="11"/>
  <c r="A11" i="11"/>
  <c r="A7" i="11"/>
  <c r="A6" i="11"/>
  <c r="G10" i="11"/>
  <c r="M10" i="11" s="1"/>
  <c r="G9" i="11"/>
  <c r="J9" i="11" s="1"/>
  <c r="G8" i="11"/>
  <c r="M8" i="11" s="1"/>
  <c r="M24" i="11" l="1"/>
  <c r="N24" i="11" s="1"/>
  <c r="O24" i="11" s="1"/>
  <c r="J24" i="11"/>
  <c r="M70" i="11"/>
  <c r="N70" i="11" s="1"/>
  <c r="J70" i="11"/>
  <c r="M107" i="11"/>
  <c r="N107" i="11" s="1"/>
  <c r="J107" i="11"/>
  <c r="M136" i="11"/>
  <c r="J136" i="11"/>
  <c r="N108" i="11"/>
  <c r="O51" i="11"/>
  <c r="M103" i="11"/>
  <c r="J103" i="11"/>
  <c r="N72" i="11"/>
  <c r="N82" i="11"/>
  <c r="M86" i="11"/>
  <c r="N86" i="11" s="1"/>
  <c r="O86" i="11" s="1"/>
  <c r="M69" i="11"/>
  <c r="J69" i="11"/>
  <c r="M131" i="11"/>
  <c r="N131" i="11" s="1"/>
  <c r="O131" i="11" s="1"/>
  <c r="M67" i="11"/>
  <c r="N67" i="11" s="1"/>
  <c r="O67" i="11" s="1"/>
  <c r="J67" i="11"/>
  <c r="M87" i="11"/>
  <c r="N87" i="11" s="1"/>
  <c r="J87" i="11"/>
  <c r="O44" i="11"/>
  <c r="M76" i="11"/>
  <c r="N76" i="11" s="1"/>
  <c r="O76" i="11" s="1"/>
  <c r="J76" i="11"/>
  <c r="M113" i="11"/>
  <c r="N113" i="11" s="1"/>
  <c r="O113" i="11" s="1"/>
  <c r="J113" i="11"/>
  <c r="N21" i="11"/>
  <c r="N124" i="11"/>
  <c r="N111" i="11"/>
  <c r="N93" i="11"/>
  <c r="N128" i="11"/>
  <c r="N109" i="11"/>
  <c r="M112" i="11"/>
  <c r="N112" i="11" s="1"/>
  <c r="J128" i="11"/>
  <c r="O128" i="11" s="1"/>
  <c r="N91" i="11"/>
  <c r="N94" i="11"/>
  <c r="J17" i="11"/>
  <c r="O17" i="11" s="1"/>
  <c r="M102" i="11"/>
  <c r="N102" i="11" s="1"/>
  <c r="O102" i="11" s="1"/>
  <c r="N130" i="11"/>
  <c r="N31" i="11"/>
  <c r="N95" i="11"/>
  <c r="N69" i="11"/>
  <c r="O69" i="11" s="1"/>
  <c r="N136" i="11"/>
  <c r="M25" i="11"/>
  <c r="N25" i="11" s="1"/>
  <c r="O25" i="11"/>
  <c r="M66" i="11"/>
  <c r="N66" i="11" s="1"/>
  <c r="O66" i="11" s="1"/>
  <c r="N98" i="11"/>
  <c r="N115" i="11"/>
  <c r="M127" i="11"/>
  <c r="N127" i="11" s="1"/>
  <c r="O127" i="11" s="1"/>
  <c r="M88" i="11"/>
  <c r="N88" i="11" s="1"/>
  <c r="O88" i="11" s="1"/>
  <c r="N133" i="11"/>
  <c r="M68" i="11"/>
  <c r="N68" i="11" s="1"/>
  <c r="O68" i="11" s="1"/>
  <c r="M77" i="11"/>
  <c r="N77" i="11" s="1"/>
  <c r="O77" i="11" s="1"/>
  <c r="J91" i="11"/>
  <c r="A8" i="11"/>
  <c r="A9" i="11" s="1"/>
  <c r="N83" i="11"/>
  <c r="M116" i="11"/>
  <c r="N116" i="11" s="1"/>
  <c r="O116" i="11" s="1"/>
  <c r="O107" i="11"/>
  <c r="N119" i="11"/>
  <c r="O137" i="11"/>
  <c r="O70" i="11"/>
  <c r="J118" i="11"/>
  <c r="O118" i="11" s="1"/>
  <c r="J83" i="11"/>
  <c r="M140" i="11"/>
  <c r="N140" i="11" s="1"/>
  <c r="O140" i="11" s="1"/>
  <c r="N141" i="11"/>
  <c r="M73" i="11"/>
  <c r="N73" i="11" s="1"/>
  <c r="O73" i="11" s="1"/>
  <c r="J98" i="11"/>
  <c r="J133" i="11"/>
  <c r="M74" i="11"/>
  <c r="N74" i="11" s="1"/>
  <c r="O74" i="11" s="1"/>
  <c r="M138" i="11"/>
  <c r="N138" i="11" s="1"/>
  <c r="O138" i="11" s="1"/>
  <c r="M28" i="11"/>
  <c r="N28" i="11" s="1"/>
  <c r="O28" i="11" s="1"/>
  <c r="M71" i="11"/>
  <c r="N71" i="11" s="1"/>
  <c r="O71" i="11" s="1"/>
  <c r="M75" i="11"/>
  <c r="N75" i="11" s="1"/>
  <c r="O75" i="11" s="1"/>
  <c r="M92" i="11"/>
  <c r="N92" i="11" s="1"/>
  <c r="O92" i="11" s="1"/>
  <c r="M110" i="11"/>
  <c r="N110" i="11" s="1"/>
  <c r="O110" i="11" s="1"/>
  <c r="M114" i="11"/>
  <c r="N114" i="11" s="1"/>
  <c r="O114" i="11" s="1"/>
  <c r="M123" i="11"/>
  <c r="N123" i="11" s="1"/>
  <c r="O123" i="11" s="1"/>
  <c r="M129" i="11"/>
  <c r="N129" i="11" s="1"/>
  <c r="O129" i="11" s="1"/>
  <c r="J139" i="11"/>
  <c r="O139" i="11" s="1"/>
  <c r="J81" i="11"/>
  <c r="O81" i="11" s="1"/>
  <c r="J31" i="11"/>
  <c r="J72" i="11"/>
  <c r="O72" i="11" s="1"/>
  <c r="O87" i="11"/>
  <c r="J93" i="11"/>
  <c r="J111" i="11"/>
  <c r="J115" i="11"/>
  <c r="J124" i="11"/>
  <c r="O124" i="11" s="1"/>
  <c r="J130" i="11"/>
  <c r="J82" i="11"/>
  <c r="O82" i="11" s="1"/>
  <c r="N99" i="11"/>
  <c r="J108" i="11"/>
  <c r="J119" i="11"/>
  <c r="J99" i="11"/>
  <c r="M18" i="11"/>
  <c r="N18" i="11" s="1"/>
  <c r="O18" i="11" s="1"/>
  <c r="J94" i="11"/>
  <c r="O94" i="11" s="1"/>
  <c r="O112" i="11"/>
  <c r="J109" i="11"/>
  <c r="J122" i="11"/>
  <c r="O122" i="11" s="1"/>
  <c r="J141" i="11"/>
  <c r="J21" i="11"/>
  <c r="O21" i="11" s="1"/>
  <c r="J78" i="11"/>
  <c r="J95" i="11"/>
  <c r="J117" i="11"/>
  <c r="O117" i="11" s="1"/>
  <c r="J132" i="11"/>
  <c r="N78" i="11"/>
  <c r="N103" i="11"/>
  <c r="N132" i="11"/>
  <c r="M9" i="11"/>
  <c r="N9" i="11" s="1"/>
  <c r="O9" i="11" s="1"/>
  <c r="J35" i="11"/>
  <c r="O35" i="11" s="1"/>
  <c r="N10" i="11"/>
  <c r="J10" i="11"/>
  <c r="J8" i="11"/>
  <c r="N8" i="11"/>
  <c r="O111" i="11" l="1"/>
  <c r="O93" i="11"/>
  <c r="O108" i="11"/>
  <c r="O109" i="11"/>
  <c r="O141" i="11"/>
  <c r="O119" i="11"/>
  <c r="O115" i="11"/>
  <c r="O130" i="11"/>
  <c r="O31" i="11"/>
  <c r="O95" i="11"/>
  <c r="O136" i="11"/>
  <c r="O91" i="11"/>
  <c r="O132" i="11"/>
  <c r="O133" i="11"/>
  <c r="O10" i="11"/>
  <c r="O98" i="11"/>
  <c r="O83" i="11"/>
  <c r="O103" i="11"/>
  <c r="O99" i="11"/>
  <c r="O78" i="11"/>
  <c r="O8" i="11"/>
  <c r="A10" i="11"/>
  <c r="A17" i="11" s="1"/>
  <c r="A18" i="11" s="1"/>
  <c r="P12" i="11" l="1"/>
  <c r="P5" i="11"/>
  <c r="A21" i="11"/>
  <c r="A24" i="11" s="1"/>
  <c r="A25" i="11" s="1"/>
  <c r="A28" i="11" l="1"/>
  <c r="A31" i="11" s="1"/>
  <c r="A35" i="11" l="1"/>
  <c r="A39" i="11" l="1"/>
  <c r="A40" i="11" s="1"/>
  <c r="A41" i="11" s="1"/>
  <c r="A42" i="11" s="1"/>
  <c r="A43" i="11" l="1"/>
  <c r="M143" i="11"/>
  <c r="A44" i="11" l="1"/>
  <c r="A47" i="11" s="1"/>
  <c r="A48" i="11" s="1"/>
  <c r="P144" i="11"/>
  <c r="A51" i="11" l="1"/>
  <c r="A52" i="11" s="1"/>
  <c r="A55" i="11" s="1"/>
  <c r="P146" i="11"/>
  <c r="P145" i="11"/>
  <c r="A56" i="11" l="1"/>
  <c r="A57" i="11" s="1"/>
  <c r="A59" i="11" s="1"/>
  <c r="P147" i="11"/>
  <c r="P2" i="11" s="1"/>
  <c r="A58" i="11" l="1"/>
  <c r="A60" i="11" s="1"/>
  <c r="A61" i="11" s="1"/>
  <c r="A62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l="1"/>
  <c r="A76" i="11" s="1"/>
  <c r="A77" i="11" s="1"/>
  <c r="A78" i="11" s="1"/>
  <c r="A81" i="11" s="1"/>
  <c r="A82" i="11" s="1"/>
  <c r="A83" i="11" s="1"/>
  <c r="A86" i="11" s="1"/>
  <c r="A87" i="11" s="1"/>
  <c r="A88" i="11" s="1"/>
  <c r="A91" i="11" s="1"/>
  <c r="A92" i="11" s="1"/>
  <c r="A93" i="11" s="1"/>
  <c r="A94" i="11" s="1"/>
  <c r="A95" i="11" s="1"/>
  <c r="A98" i="11" s="1"/>
  <c r="A99" i="11" s="1"/>
  <c r="A102" i="11" s="1"/>
  <c r="A103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2" i="11" s="1"/>
  <c r="A123" i="11" s="1"/>
  <c r="A124" i="11" s="1"/>
  <c r="A127" i="11" s="1"/>
  <c r="A128" i="11" s="1"/>
  <c r="A129" i="11" s="1"/>
  <c r="A130" i="11" s="1"/>
  <c r="A131" i="11" s="1"/>
  <c r="A132" i="11" s="1"/>
  <c r="A133" i="11" s="1"/>
  <c r="A136" i="11" s="1"/>
  <c r="A137" i="11" s="1"/>
  <c r="A138" i="11" s="1"/>
  <c r="A139" i="11" s="1"/>
  <c r="A140" i="11" s="1"/>
  <c r="A141" i="11" s="1"/>
</calcChain>
</file>

<file path=xl/sharedStrings.xml><?xml version="1.0" encoding="utf-8"?>
<sst xmlns="http://schemas.openxmlformats.org/spreadsheetml/2006/main" count="252" uniqueCount="146">
  <si>
    <t>Summary</t>
  </si>
  <si>
    <t>Amount</t>
  </si>
  <si>
    <t>TOTAL ITEM COST</t>
  </si>
  <si>
    <t>EA</t>
  </si>
  <si>
    <t>LF</t>
  </si>
  <si>
    <t>SF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</si>
  <si>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</si>
  <si>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</si>
  <si>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</si>
  <si>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</si>
  <si>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</si>
  <si>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</si>
  <si>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</si>
  <si>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</si>
  <si>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</si>
  <si>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</si>
  <si>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</si>
  <si>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</si>
  <si>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</si>
  <si>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</si>
  <si>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</si>
  <si>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</si>
  <si>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</si>
  <si>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Total Labor Hrs.</t>
  </si>
  <si>
    <t xml:space="preserve">Trades Total </t>
  </si>
  <si>
    <t>Material Tax</t>
  </si>
  <si>
    <t>OH&amp;P</t>
  </si>
  <si>
    <t>TOTALS</t>
  </si>
  <si>
    <t>TOTAL COST</t>
  </si>
  <si>
    <t>Drawing Ref.</t>
  </si>
  <si>
    <t>PIPING INSULATION</t>
  </si>
  <si>
    <t>PLUMBING INSULATION</t>
  </si>
  <si>
    <t>COMMON WORK RESULTS</t>
  </si>
  <si>
    <t>Sub- Division Codes</t>
  </si>
  <si>
    <t>22 05 00</t>
  </si>
  <si>
    <t>22 05 23</t>
  </si>
  <si>
    <t>22 07 00</t>
  </si>
  <si>
    <t>22 07 19</t>
  </si>
  <si>
    <t>22 10 00</t>
  </si>
  <si>
    <t>22 10 50</t>
  </si>
  <si>
    <t>22 11 00</t>
  </si>
  <si>
    <t>22 13 00</t>
  </si>
  <si>
    <t>22 40 00</t>
  </si>
  <si>
    <t>DIV.22 PLUMBING</t>
  </si>
  <si>
    <t>22 14 26</t>
  </si>
  <si>
    <t>DIV.02 EXISTING CONDITIONS</t>
  </si>
  <si>
    <t>DEMOLITION OF EXISTING ITEMS</t>
  </si>
  <si>
    <t>Remove Existing High Pressure Steam Pipe</t>
  </si>
  <si>
    <t>Remove Existing Low Pressure Steam Pipe</t>
  </si>
  <si>
    <t xml:space="preserve">Remove Existing Steam To Hot Water Heater &amp; Associated Piping &amp; Fitting </t>
  </si>
  <si>
    <t>PLUMBING PIPES</t>
  </si>
  <si>
    <t>4" Dia Carbon Steel Hot Water Return Pipe</t>
  </si>
  <si>
    <t>4" Dia Carbon Steel Hot Water Supply Pipe</t>
  </si>
  <si>
    <t>10" Dia Stainless Steel Vent Pipe</t>
  </si>
  <si>
    <t>NATURAL GAS PIPES</t>
  </si>
  <si>
    <t>2" Dia Carbon Steel Gas Pipe</t>
  </si>
  <si>
    <t>4" Dia Carbon Steel Gas Pipe</t>
  </si>
  <si>
    <t>10" Dia Stainless Steel Combustion Air Intake Pipe</t>
  </si>
  <si>
    <t>2" Dia Cast Iron Condensate Drain Pipe</t>
  </si>
  <si>
    <t>PLUMBING JOINTS &amp; FITTINGS</t>
  </si>
  <si>
    <t>WATER</t>
  </si>
  <si>
    <t>1" X 3/4" X 3/4" Dia Tee-Joint</t>
  </si>
  <si>
    <t>1-1/2" Dia Elbow-Joint</t>
  </si>
  <si>
    <t>1-1/2" X 1" X 1/4" Dia Tee-Joint</t>
  </si>
  <si>
    <t>2" Dia Coupling</t>
  </si>
  <si>
    <t>2" Dia Elbow-Joint</t>
  </si>
  <si>
    <t>2" Dia Tee-Joint</t>
  </si>
  <si>
    <t>2" Dia Union-Joint</t>
  </si>
  <si>
    <t>3" To 1-1/2" Dia Reducer</t>
  </si>
  <si>
    <t>3/4" Dia Elbow-Joint</t>
  </si>
  <si>
    <t>3/4" Dia Tee-Joint</t>
  </si>
  <si>
    <t>4" Dia Elbow-Joint</t>
  </si>
  <si>
    <t>4" Dia Tee-Joint</t>
  </si>
  <si>
    <t>4" Dia Union-Joint</t>
  </si>
  <si>
    <t>10" Dia Elbow-Joint</t>
  </si>
  <si>
    <t>10" Dia Elbow-Joint-45*</t>
  </si>
  <si>
    <t>10" Dia Roof Vent Termination</t>
  </si>
  <si>
    <t>10" Dia Elbow-Joint-22.5*</t>
  </si>
  <si>
    <t>NATURAL GAS</t>
  </si>
  <si>
    <t>4" Dia Pipe Cap</t>
  </si>
  <si>
    <t>4" X 4" X 2" Dia Tee-Joint</t>
  </si>
  <si>
    <t>2" Pipe Cap On Steam Pipe</t>
  </si>
  <si>
    <t>5" Pipe Cap On Steam Pipe</t>
  </si>
  <si>
    <t>4" Dia Wye-Com Joint</t>
  </si>
  <si>
    <t>4" X 2" Dia Coupling</t>
  </si>
  <si>
    <t>PLUMBING VALVES</t>
  </si>
  <si>
    <t>1" Dia Globe Valve</t>
  </si>
  <si>
    <t>1" Dia Lock Shield Valve</t>
  </si>
  <si>
    <t>1/4" Dia Globe Valve</t>
  </si>
  <si>
    <t>1-1/2" Dia Back Flow Preventor Assembly</t>
  </si>
  <si>
    <t>2" Dia Check Valve</t>
  </si>
  <si>
    <t>2" Dia Globe Valve</t>
  </si>
  <si>
    <t>3/4" Dia Back Flow Preventor Assembly</t>
  </si>
  <si>
    <t>3/4" Dia Bypass Valve</t>
  </si>
  <si>
    <t>3/4" Dia Check Valve</t>
  </si>
  <si>
    <t>3/4" Dia Globe Valve</t>
  </si>
  <si>
    <t>3/4" Dia Pressure Reducing Valve</t>
  </si>
  <si>
    <t>Isolation Valve For Pressure Gauges</t>
  </si>
  <si>
    <t>Manual Blow Down Valve, B&amp;G-Mgbv-1</t>
  </si>
  <si>
    <t>2" Dia Gas Cock Valve</t>
  </si>
  <si>
    <t>2" Dia Manual Appliances Valve</t>
  </si>
  <si>
    <t>4" Dia Gas Main Shut Off Valve</t>
  </si>
  <si>
    <t>PLUMBING DEVICES &amp; CONTROLS</t>
  </si>
  <si>
    <t>4" Dia Gas Meter</t>
  </si>
  <si>
    <t>4" Dia Gas Pressure Regulator</t>
  </si>
  <si>
    <t>Air Vent, B&amp;G-107A</t>
  </si>
  <si>
    <t>Air Vent, B&amp;G-87</t>
  </si>
  <si>
    <t>Gas Pressure Gauge</t>
  </si>
  <si>
    <t>Temperature Sensor</t>
  </si>
  <si>
    <t>Water Pressure Gauge</t>
  </si>
  <si>
    <t>PLUMBING EQUIPMENT</t>
  </si>
  <si>
    <t>As-1, Air Separator, Manufacturer: Bell &amp; Gossett-Rl-4F, 300Gpm</t>
  </si>
  <si>
    <t>Combination Trap/Treatment Tank</t>
  </si>
  <si>
    <t>3'-0" Dia X 4'-0" Deep Sump Pit</t>
  </si>
  <si>
    <t>Duplex Sump Pump</t>
  </si>
  <si>
    <t>Faculty Memorial Hall, New Boliers Installation</t>
  </si>
  <si>
    <t>P-101.00</t>
  </si>
  <si>
    <t>M-103.00</t>
  </si>
  <si>
    <t>M-601.00</t>
  </si>
  <si>
    <t>WATER PIPES (Carbon Steel)</t>
  </si>
  <si>
    <t>SANITARY PIPES (Stainless Steel)</t>
  </si>
  <si>
    <t>NATURAL GAS PIPES (Carbon Steel)</t>
  </si>
  <si>
    <t>FRESH AIR PIPES (Stainless Steel)</t>
  </si>
  <si>
    <t>DRAIN PIPES (Cast Iron)</t>
  </si>
  <si>
    <t>PIPE HANGERS</t>
  </si>
  <si>
    <t>WATER PIPE HANGERS</t>
  </si>
  <si>
    <t>Clevis Hanger For 4" Water Pipes @ 5' O.C. With 0.5 Hrs To Install</t>
  </si>
  <si>
    <t>3/8" Dia Threaded Hanger Rod</t>
  </si>
  <si>
    <t>3" X 3" X 1/4" Angle With Two 3/8" Thru Bolts, Nuts &amp; Washers, 6' Long</t>
  </si>
  <si>
    <t>Superstrut, C-727</t>
  </si>
  <si>
    <t>Friction Clamps For 4" Water Stack Pipes @ 10' O.C</t>
  </si>
  <si>
    <t>Two 3/8" Thru Bolts, Nuts &amp; Washers, 2' Long</t>
  </si>
  <si>
    <t>SANITARY PIPE HANGERS</t>
  </si>
  <si>
    <t>Friction Clamps For 10" Vent Stack Pipes</t>
  </si>
  <si>
    <t>FRESH AIR PIPE HANGERS</t>
  </si>
  <si>
    <t>Clevis Hanger For 2" Dia Gas Pipes @ 5' O.C.</t>
  </si>
  <si>
    <t>Clevis Hanger For 4" Dia Gas Pipes @ 5' O.C.</t>
  </si>
  <si>
    <t>1-1/2" Fiberglass Insulation For Carbon Steel Hot Water Piping With PVC Insulation Covering</t>
  </si>
  <si>
    <t>WATER JOINTS &amp; FITTING (Carbon Steel)</t>
  </si>
  <si>
    <t>SANITARY JOINTS &amp; FITTING (Stainless Steel)</t>
  </si>
  <si>
    <t>FRESH AIR JOINTS &amp; FITTING (Stainless Steel)</t>
  </si>
  <si>
    <t>NATURAL GAS JOINTS &amp; FITTINGS (Carbon Steel)</t>
  </si>
  <si>
    <t>STEAM AIR JOINTS &amp; FITTINGS (Carbon Steel)</t>
  </si>
  <si>
    <t>DRAIN PIPE JOINTS &amp; FITTINGS (Cast Iron)</t>
  </si>
  <si>
    <t>Blr-2, Hydronic Boiler, Manufacturer: Cleaver Brooks-Clearfire Cfce-3000, 28/283Gpm (Pre Purchased By Owner)</t>
  </si>
  <si>
    <t xml:space="preserve">Blr-1, Hydronic Boiler, Manufacturer: Cleaver Brooks-Clearfire Cfce-3000, 28/283Gpm (Pre Purchased By Owner)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</si>
</sst>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0.0%"/>
    <numFmt numFmtId="174" formatCode="_(&quot;$&quot;* #,##0_);_(&quot;$&quot;* \(#,##0\);_(&quot;$&quot;* &quot;-&quot;??_);_(@_)"/>
  </numFmts>
  <fonts count="6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5" applyNumberFormat="0" applyAlignment="0" applyProtection="0"/>
    <xf numFmtId="0" fontId="49" fillId="30" borderId="16" applyNumberFormat="0" applyAlignment="0" applyProtection="0"/>
    <xf numFmtId="0" fontId="50" fillId="30" borderId="15" applyNumberFormat="0" applyAlignment="0" applyProtection="0"/>
    <xf numFmtId="0" fontId="51" fillId="0" borderId="17" applyNumberFormat="0" applyFill="0" applyAlignment="0" applyProtection="0"/>
    <xf numFmtId="0" fontId="52" fillId="31" borderId="18" applyNumberFormat="0" applyAlignment="0" applyProtection="0"/>
    <xf numFmtId="0" fontId="53" fillId="0" borderId="0" applyNumberFormat="0" applyFill="0" applyBorder="0" applyAlignment="0" applyProtection="0"/>
    <xf numFmtId="0" fontId="7" fillId="32" borderId="1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6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60" fillId="0" borderId="0" applyFont="0" applyFill="0" applyBorder="0" applyAlignment="0" applyProtection="0"/>
  </cellStyleXfs>
  <cellXfs count="124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Alignment="1">
      <alignment vertical="center"/>
    </xf>
    <xf numFmtId="0" fontId="31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164" fontId="35" fillId="20" borderId="10" xfId="39" applyNumberFormat="1" applyFont="1" applyBorder="1" applyAlignment="1">
      <alignment vertical="center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0" fontId="37" fillId="0" borderId="0" xfId="0" applyFont="1" applyAlignment="1">
      <alignment vertical="top"/>
    </xf>
    <xf numFmtId="0" fontId="38" fillId="0" borderId="0" xfId="0" applyFont="1" applyAlignment="1">
      <alignment vertical="center"/>
    </xf>
    <xf numFmtId="0" fontId="37" fillId="0" borderId="0" xfId="45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57" fillId="0" borderId="0" xfId="97" applyFont="1" applyAlignment="1">
      <alignment horizontal="center" vertical="center"/>
    </xf>
    <xf numFmtId="1" fontId="57" fillId="0" borderId="0" xfId="98" applyNumberFormat="1" applyFont="1" applyAlignment="1">
      <alignment horizontal="right" vertical="center"/>
    </xf>
    <xf numFmtId="0" fontId="57" fillId="0" borderId="0" xfId="102" applyFont="1" applyAlignment="1">
      <alignment wrapText="1"/>
    </xf>
    <xf numFmtId="0" fontId="40" fillId="0" borderId="22" xfId="41" applyFont="1" applyFill="1" applyBorder="1" applyAlignment="1">
      <alignment vertical="top" wrapText="1"/>
    </xf>
    <xf numFmtId="169" fontId="32" fillId="25" borderId="23" xfId="38" applyNumberFormat="1" applyFont="1" applyFill="1" applyBorder="1" applyAlignment="1" applyProtection="1">
      <alignment horizontal="left" vertical="center"/>
    </xf>
    <xf numFmtId="0" fontId="31" fillId="0" borderId="21" xfId="45" applyFont="1" applyBorder="1" applyAlignment="1">
      <alignment vertical="center"/>
    </xf>
    <xf numFmtId="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0" fontId="31" fillId="0" borderId="21" xfId="45" applyFont="1" applyBorder="1" applyAlignment="1">
      <alignment horizontal="center" vertical="center"/>
    </xf>
    <xf numFmtId="0" fontId="40" fillId="0" borderId="24" xfId="41" applyFont="1" applyFill="1" applyBorder="1" applyAlignment="1">
      <alignment horizontal="center" vertical="center"/>
    </xf>
    <xf numFmtId="1" fontId="57" fillId="0" borderId="0" xfId="100" applyNumberFormat="1" applyFont="1" applyAlignment="1">
      <alignment horizontal="right" vertical="center" wrapText="1"/>
    </xf>
    <xf numFmtId="9" fontId="31" fillId="0" borderId="0" xfId="0" applyNumberFormat="1" applyFont="1" applyAlignment="1">
      <alignment vertical="center" wrapText="1"/>
    </xf>
    <xf numFmtId="165" fontId="31" fillId="0" borderId="0" xfId="0" applyNumberFormat="1" applyFont="1" applyAlignment="1">
      <alignment horizontal="center" vertical="center" wrapText="1"/>
    </xf>
    <xf numFmtId="0" fontId="57" fillId="0" borderId="0" xfId="102" applyFont="1" applyAlignment="1">
      <alignment horizontal="center" vertical="center" wrapText="1"/>
    </xf>
    <xf numFmtId="165" fontId="31" fillId="0" borderId="0" xfId="45" applyNumberFormat="1" applyFont="1" applyAlignment="1">
      <alignment vertical="center" wrapText="1"/>
    </xf>
    <xf numFmtId="0" fontId="31" fillId="0" borderId="0" xfId="45" applyFont="1" applyAlignment="1">
      <alignment vertical="center" wrapText="1"/>
    </xf>
    <xf numFmtId="0" fontId="37" fillId="0" borderId="0" xfId="45" applyFont="1" applyAlignment="1">
      <alignment vertical="center" wrapText="1"/>
    </xf>
    <xf numFmtId="0" fontId="35" fillId="20" borderId="26" xfId="39" applyFont="1" applyBorder="1" applyAlignment="1">
      <alignment vertical="top"/>
    </xf>
    <xf numFmtId="1" fontId="40" fillId="0" borderId="28" xfId="41" applyNumberFormat="1" applyFont="1" applyFill="1" applyBorder="1" applyAlignment="1" applyProtection="1">
      <alignment horizontal="center" vertical="center"/>
    </xf>
    <xf numFmtId="168" fontId="40" fillId="0" borderId="28" xfId="41" applyNumberFormat="1" applyFont="1" applyFill="1" applyBorder="1" applyAlignment="1" applyProtection="1">
      <alignment horizontal="center" vertical="center"/>
    </xf>
    <xf numFmtId="0" fontId="40" fillId="0" borderId="28" xfId="41" applyFont="1" applyFill="1" applyBorder="1" applyAlignment="1">
      <alignment horizontal="center" vertical="center"/>
    </xf>
    <xf numFmtId="170" fontId="40" fillId="0" borderId="28" xfId="41" applyNumberFormat="1" applyFont="1" applyFill="1" applyBorder="1" applyAlignment="1">
      <alignment vertical="center"/>
    </xf>
    <xf numFmtId="173" fontId="40" fillId="0" borderId="28" xfId="103" applyNumberFormat="1" applyFont="1" applyFill="1" applyBorder="1" applyAlignment="1">
      <alignment horizontal="center" vertical="center"/>
    </xf>
    <xf numFmtId="174" fontId="40" fillId="0" borderId="28" xfId="41" applyNumberFormat="1" applyFont="1" applyFill="1" applyBorder="1" applyAlignment="1">
      <alignment horizontal="left" vertical="center"/>
    </xf>
    <xf numFmtId="9" fontId="40" fillId="0" borderId="28" xfId="103" applyFont="1" applyFill="1" applyBorder="1" applyAlignment="1">
      <alignment horizontal="center" vertical="center"/>
    </xf>
    <xf numFmtId="1" fontId="40" fillId="0" borderId="30" xfId="41" applyNumberFormat="1" applyFont="1" applyFill="1" applyBorder="1" applyAlignment="1" applyProtection="1">
      <alignment horizontal="center" vertical="center"/>
    </xf>
    <xf numFmtId="168" fontId="40" fillId="0" borderId="30" xfId="41" applyNumberFormat="1" applyFont="1" applyFill="1" applyBorder="1" applyAlignment="1" applyProtection="1">
      <alignment horizontal="center" vertical="center"/>
    </xf>
    <xf numFmtId="0" fontId="40" fillId="0" borderId="30" xfId="41" applyFont="1" applyFill="1" applyBorder="1" applyAlignment="1">
      <alignment horizontal="center" vertical="center"/>
    </xf>
    <xf numFmtId="170" fontId="40" fillId="0" borderId="30" xfId="41" applyNumberFormat="1" applyFont="1" applyFill="1" applyBorder="1" applyAlignment="1">
      <alignment vertical="center"/>
    </xf>
    <xf numFmtId="169" fontId="40" fillId="0" borderId="30" xfId="41" applyNumberFormat="1" applyFont="1" applyFill="1" applyBorder="1" applyAlignment="1">
      <alignment horizontal="left" vertical="center"/>
    </xf>
    <xf numFmtId="170" fontId="31" fillId="0" borderId="31" xfId="0" applyNumberFormat="1" applyFont="1" applyBorder="1" applyAlignment="1">
      <alignment vertical="center"/>
    </xf>
    <xf numFmtId="164" fontId="40" fillId="0" borderId="28" xfId="41" applyNumberFormat="1" applyFont="1" applyFill="1" applyBorder="1" applyAlignment="1">
      <alignment vertical="center"/>
    </xf>
    <xf numFmtId="164" fontId="40" fillId="0" borderId="33" xfId="41" applyNumberFormat="1" applyFont="1" applyFill="1" applyBorder="1" applyAlignment="1">
      <alignment vertical="center"/>
    </xf>
    <xf numFmtId="174" fontId="40" fillId="0" borderId="33" xfId="41" applyNumberFormat="1" applyFont="1" applyFill="1" applyBorder="1" applyAlignment="1">
      <alignment vertical="center"/>
    </xf>
    <xf numFmtId="164" fontId="40" fillId="0" borderId="32" xfId="41" applyNumberFormat="1" applyFont="1" applyFill="1" applyBorder="1" applyAlignment="1">
      <alignment vertical="center"/>
    </xf>
    <xf numFmtId="0" fontId="40" fillId="0" borderId="35" xfId="41" applyFont="1" applyFill="1" applyBorder="1" applyAlignment="1">
      <alignment vertical="top" wrapText="1"/>
    </xf>
    <xf numFmtId="0" fontId="40" fillId="0" borderId="33" xfId="41" applyFont="1" applyFill="1" applyBorder="1" applyAlignment="1">
      <alignment vertical="top" wrapText="1"/>
    </xf>
    <xf numFmtId="0" fontId="40" fillId="0" borderId="32" xfId="41" applyFont="1" applyFill="1" applyBorder="1" applyAlignment="1">
      <alignment vertical="top" wrapText="1"/>
    </xf>
    <xf numFmtId="0" fontId="32" fillId="0" borderId="34" xfId="45" applyFont="1" applyBorder="1" applyAlignment="1">
      <alignment vertical="center"/>
    </xf>
    <xf numFmtId="0" fontId="36" fillId="0" borderId="10" xfId="102" applyFont="1" applyBorder="1" applyAlignment="1">
      <alignment wrapText="1"/>
    </xf>
    <xf numFmtId="0" fontId="35" fillId="20" borderId="11" xfId="39" applyFont="1" applyBorder="1" applyAlignment="1">
      <alignment vertical="top" wrapText="1"/>
    </xf>
    <xf numFmtId="0" fontId="32" fillId="0" borderId="0" xfId="0" applyFont="1" applyAlignment="1">
      <alignment horizontal="justify" vertical="center" wrapText="1"/>
    </xf>
    <xf numFmtId="0" fontId="57" fillId="0" borderId="0" xfId="98" applyFont="1" applyAlignment="1">
      <alignment wrapText="1"/>
    </xf>
    <xf numFmtId="0" fontId="40" fillId="0" borderId="28" xfId="41" applyFont="1" applyFill="1" applyBorder="1" applyAlignment="1">
      <alignment vertical="top" wrapText="1"/>
    </xf>
    <xf numFmtId="0" fontId="40" fillId="0" borderId="30" xfId="41" applyFont="1" applyFill="1" applyBorder="1" applyAlignment="1">
      <alignment vertical="top" wrapText="1"/>
    </xf>
    <xf numFmtId="2" fontId="31" fillId="0" borderId="0" xfId="0" applyNumberFormat="1" applyFont="1" applyAlignment="1">
      <alignment vertical="top" wrapText="1"/>
    </xf>
    <xf numFmtId="0" fontId="32" fillId="0" borderId="0" xfId="45" applyFont="1" applyAlignment="1">
      <alignment vertical="center"/>
    </xf>
    <xf numFmtId="0" fontId="32" fillId="0" borderId="0" xfId="45" applyFont="1" applyAlignment="1">
      <alignment horizontal="center" vertical="center" wrapText="1"/>
    </xf>
    <xf numFmtId="0" fontId="32" fillId="0" borderId="0" xfId="45" applyFont="1" applyAlignment="1">
      <alignment horizontal="center" vertical="center"/>
    </xf>
    <xf numFmtId="0" fontId="31" fillId="0" borderId="0" xfId="45" applyFont="1" applyAlignment="1">
      <alignment horizontal="right" vertical="center" wrapText="1"/>
    </xf>
    <xf numFmtId="1" fontId="36" fillId="24" borderId="10" xfId="34" applyNumberFormat="1" applyFont="1" applyFill="1" applyBorder="1" applyAlignment="1" applyProtection="1">
      <alignment horizontal="center" vertical="center" wrapText="1"/>
    </xf>
    <xf numFmtId="2" fontId="36" fillId="24" borderId="10" xfId="34" applyNumberFormat="1" applyFont="1" applyFill="1" applyBorder="1" applyAlignment="1" applyProtection="1">
      <alignment horizontal="center" vertical="center" wrapText="1"/>
    </xf>
    <xf numFmtId="0" fontId="36" fillId="24" borderId="10" xfId="34" applyFont="1" applyFill="1" applyBorder="1" applyAlignment="1" applyProtection="1">
      <alignment horizontal="center" vertical="center" wrapText="1"/>
    </xf>
    <xf numFmtId="170" fontId="36" fillId="24" borderId="10" xfId="34" applyNumberFormat="1" applyFont="1" applyFill="1" applyBorder="1" applyAlignment="1" applyProtection="1">
      <alignment horizontal="center" vertical="center" wrapText="1"/>
    </xf>
    <xf numFmtId="0" fontId="36" fillId="24" borderId="10" xfId="102" applyFont="1" applyFill="1" applyBorder="1" applyAlignment="1">
      <alignment wrapText="1"/>
    </xf>
    <xf numFmtId="0" fontId="58" fillId="0" borderId="26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32" fillId="0" borderId="31" xfId="45" applyFont="1" applyBorder="1" applyAlignment="1">
      <alignment horizontal="center" vertical="center" wrapText="1"/>
    </xf>
    <xf numFmtId="0" fontId="32" fillId="0" borderId="31" xfId="45" applyFont="1" applyBorder="1" applyAlignment="1">
      <alignment vertical="center" wrapText="1"/>
    </xf>
    <xf numFmtId="0" fontId="35" fillId="20" borderId="25" xfId="39" applyFont="1" applyBorder="1" applyAlignment="1">
      <alignment vertical="top"/>
    </xf>
    <xf numFmtId="1" fontId="35" fillId="20" borderId="26" xfId="39" applyNumberFormat="1" applyFont="1" applyBorder="1" applyAlignment="1">
      <alignment vertical="center"/>
    </xf>
    <xf numFmtId="0" fontId="35" fillId="20" borderId="26" xfId="39" applyFont="1" applyBorder="1" applyAlignment="1">
      <alignment vertical="center"/>
    </xf>
    <xf numFmtId="0" fontId="35" fillId="20" borderId="26" xfId="39" applyFont="1" applyBorder="1" applyAlignment="1">
      <alignment horizontal="center" vertical="center"/>
    </xf>
    <xf numFmtId="170" fontId="35" fillId="20" borderId="26" xfId="39" applyNumberFormat="1" applyFont="1" applyBorder="1" applyAlignment="1">
      <alignment vertical="center"/>
    </xf>
    <xf numFmtId="0" fontId="39" fillId="0" borderId="25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170" fontId="32" fillId="0" borderId="25" xfId="0" applyNumberFormat="1" applyFont="1" applyBorder="1" applyAlignment="1">
      <alignment vertical="center"/>
    </xf>
    <xf numFmtId="171" fontId="32" fillId="0" borderId="25" xfId="45" applyNumberFormat="1" applyFont="1" applyBorder="1" applyAlignment="1">
      <alignment vertical="center"/>
    </xf>
    <xf numFmtId="172" fontId="32" fillId="0" borderId="27" xfId="45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top"/>
    </xf>
    <xf numFmtId="0" fontId="31" fillId="0" borderId="38" xfId="0" applyFont="1" applyBorder="1" applyAlignment="1">
      <alignment vertical="top"/>
    </xf>
    <xf numFmtId="2" fontId="31" fillId="0" borderId="38" xfId="0" applyNumberFormat="1" applyFont="1" applyBorder="1" applyAlignment="1">
      <alignment vertical="top" wrapText="1"/>
    </xf>
    <xf numFmtId="1" fontId="31" fillId="0" borderId="38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170" fontId="31" fillId="0" borderId="38" xfId="0" applyNumberFormat="1" applyFont="1" applyBorder="1" applyAlignment="1">
      <alignment vertical="center" wrapText="1"/>
    </xf>
    <xf numFmtId="2" fontId="31" fillId="0" borderId="38" xfId="0" applyNumberFormat="1" applyFont="1" applyBorder="1" applyAlignment="1">
      <alignment vertical="center" wrapText="1"/>
    </xf>
    <xf numFmtId="168" fontId="31" fillId="0" borderId="39" xfId="0" applyNumberFormat="1" applyFont="1" applyBorder="1" applyAlignment="1">
      <alignment vertical="center"/>
    </xf>
    <xf numFmtId="0" fontId="57" fillId="0" borderId="0" xfId="102" applyFont="1" applyAlignment="1">
      <alignment horizontal="right" wrapText="1"/>
    </xf>
    <xf numFmtId="171" fontId="31" fillId="57" borderId="0" xfId="45" applyNumberFormat="1" applyFont="1" applyFill="1" applyAlignment="1">
      <alignment vertical="center"/>
    </xf>
    <xf numFmtId="0" fontId="57" fillId="58" borderId="0" xfId="102" applyFont="1" applyFill="1" applyAlignment="1">
      <alignment wrapText="1"/>
    </xf>
    <xf numFmtId="1" fontId="57" fillId="58" borderId="0" xfId="100" applyNumberFormat="1" applyFont="1" applyFill="1" applyAlignment="1">
      <alignment horizontal="right" vertical="center" wrapText="1"/>
    </xf>
    <xf numFmtId="9" fontId="31" fillId="58" borderId="0" xfId="0" applyNumberFormat="1" applyFont="1" applyFill="1" applyAlignment="1">
      <alignment vertical="center" wrapText="1"/>
    </xf>
    <xf numFmtId="165" fontId="31" fillId="58" borderId="0" xfId="0" applyNumberFormat="1" applyFont="1" applyFill="1" applyAlignment="1">
      <alignment horizontal="center" vertical="center" wrapText="1"/>
    </xf>
    <xf numFmtId="0" fontId="57" fillId="58" borderId="0" xfId="102" applyFont="1" applyFill="1" applyAlignment="1">
      <alignment horizontal="center" vertical="center" wrapText="1"/>
    </xf>
    <xf numFmtId="171" fontId="31" fillId="58" borderId="0" xfId="45" applyNumberFormat="1" applyFont="1" applyFill="1" applyAlignment="1">
      <alignment vertical="center"/>
    </xf>
    <xf numFmtId="2" fontId="31" fillId="58" borderId="0" xfId="45" applyNumberFormat="1" applyFont="1" applyFill="1" applyAlignment="1">
      <alignment horizontal="center" vertical="center"/>
    </xf>
    <xf numFmtId="172" fontId="31" fillId="58" borderId="0" xfId="45" applyNumberFormat="1" applyFont="1" applyFill="1" applyAlignment="1">
      <alignment horizontal="center" vertical="center"/>
    </xf>
    <xf numFmtId="170" fontId="31" fillId="58" borderId="0" xfId="0" applyNumberFormat="1" applyFont="1" applyFill="1" applyAlignment="1">
      <alignment vertical="center"/>
    </xf>
    <xf numFmtId="0" fontId="32" fillId="0" borderId="31" xfId="45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14" fontId="58" fillId="0" borderId="25" xfId="0" applyNumberFormat="1" applyFont="1" applyBorder="1" applyAlignment="1">
      <alignment horizontal="center" vertical="center"/>
    </xf>
  </cellXfs>
  <cellStyles count="104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99" xr:uid="{00000000-0005-0000-0000-00004C000000}"/>
    <cellStyle name="Normal 11" xfId="100" xr:uid="{00000000-0005-0000-0000-00004D000000}"/>
    <cellStyle name="Normal 12" xfId="101" xr:uid="{00000000-0005-0000-0000-00004E000000}"/>
    <cellStyle name="Normal 13" xfId="102" xr:uid="{00000000-0005-0000-0000-00004F000000}"/>
    <cellStyle name="Normal 2" xfId="44" xr:uid="{00000000-0005-0000-0000-000050000000}"/>
    <cellStyle name="Normal 2 2" xfId="47" xr:uid="{00000000-0005-0000-0000-000051000000}"/>
    <cellStyle name="Normal 2 3" xfId="45" xr:uid="{00000000-0005-0000-0000-000052000000}"/>
    <cellStyle name="Normal 2 3 2" xfId="52" xr:uid="{00000000-0005-0000-0000-000053000000}"/>
    <cellStyle name="Normal 3" xfId="37" xr:uid="{00000000-0005-0000-0000-000054000000}"/>
    <cellStyle name="Normal 4" xfId="43" xr:uid="{00000000-0005-0000-0000-000055000000}"/>
    <cellStyle name="Normal 4 2" xfId="53" xr:uid="{00000000-0005-0000-0000-000056000000}"/>
    <cellStyle name="Normal 4 3" xfId="51" xr:uid="{00000000-0005-0000-0000-000057000000}"/>
    <cellStyle name="Normal 5" xfId="49" xr:uid="{00000000-0005-0000-0000-000058000000}"/>
    <cellStyle name="Normal 6" xfId="55" xr:uid="{00000000-0005-0000-0000-000059000000}"/>
    <cellStyle name="Normal 7" xfId="54" xr:uid="{00000000-0005-0000-0000-00005A000000}"/>
    <cellStyle name="Normal 8" xfId="97" xr:uid="{00000000-0005-0000-0000-00005B000000}"/>
    <cellStyle name="Normal 9" xfId="98" xr:uid="{00000000-0005-0000-0000-00005C000000}"/>
    <cellStyle name="Note" xfId="38" builtinId="10" customBuiltin="1"/>
    <cellStyle name="Note 2" xfId="70" xr:uid="{00000000-0005-0000-0000-00005E000000}"/>
    <cellStyle name="Output" xfId="39" builtinId="21" customBuiltin="1"/>
    <cellStyle name="Output 2" xfId="65" xr:uid="{00000000-0005-0000-0000-000060000000}"/>
    <cellStyle name="Percent" xfId="103" builtinId="5"/>
    <cellStyle name="Title" xfId="40" builtinId="15" customBuiltin="1"/>
    <cellStyle name="Title 2" xfId="56" xr:uid="{00000000-0005-0000-0000-000063000000}"/>
    <cellStyle name="Total" xfId="41" builtinId="25" customBuiltin="1"/>
    <cellStyle name="Total 2" xfId="72" xr:uid="{00000000-0005-0000-0000-000065000000}"/>
    <cellStyle name="Warning Text" xfId="42" builtinId="11" customBuiltin="1"/>
    <cellStyle name="Warning Text 2" xfId="69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8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E8" sqref="E8"/>
    </sheetView>
  </sheetViews>
  <sheetFormatPr defaultColWidth="9.6328125" defaultRowHeight="15.6" x14ac:dyDescent="0.25"/>
  <cols>
    <col min="1" max="1" width="7.453125" style="1" customWidth="1"/>
    <col min="2" max="3" width="16.453125" style="1" customWidth="1"/>
    <col min="4" max="4" width="98.1796875" style="69" bestFit="1" customWidth="1"/>
    <col min="5" max="5" width="7.81640625" style="21" bestFit="1" customWidth="1"/>
    <col min="6" max="6" width="11.54296875" style="9" customWidth="1"/>
    <col min="7" max="7" width="20.08984375" style="9" customWidth="1"/>
    <col min="8" max="8" width="10.6328125" style="6" customWidth="1"/>
    <col min="9" max="9" width="15.08984375" style="6" bestFit="1" customWidth="1"/>
    <col min="10" max="10" width="15.6328125" style="6" bestFit="1" customWidth="1"/>
    <col min="11" max="11" width="12.36328125" style="6" bestFit="1" customWidth="1"/>
    <col min="12" max="12" width="14" style="6" bestFit="1" customWidth="1"/>
    <col min="13" max="13" width="8.81640625" style="6" bestFit="1" customWidth="1"/>
    <col min="14" max="14" width="13.81640625" style="19" customWidth="1"/>
    <col min="15" max="15" width="14.54296875" style="7" bestFit="1" customWidth="1"/>
    <col min="16" max="16" width="15.81640625" style="10" bestFit="1" customWidth="1"/>
    <col min="17" max="17" width="8.36328125" style="1" customWidth="1"/>
    <col min="18" max="18" width="9.6328125" style="1"/>
    <col min="19" max="19" width="10.36328125" style="1" bestFit="1" customWidth="1"/>
    <col min="20" max="20" width="9.6328125" style="1"/>
    <col min="21" max="21" width="9.6328125" style="13"/>
    <col min="22" max="16384" width="9.6328125" style="1"/>
  </cols>
  <sheetData>
    <row r="1" spans="1:25" ht="24.6" x14ac:dyDescent="0.25">
      <c r="A1" s="116" t="s">
        <v>7</v>
      </c>
      <c r="B1" s="117"/>
      <c r="C1" s="79"/>
      <c r="D1" s="120" t="s">
        <v>115</v>
      </c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88" t="s">
        <v>0</v>
      </c>
      <c r="P1" s="89" t="s">
        <v>1</v>
      </c>
    </row>
    <row r="2" spans="1:25" ht="24.6" x14ac:dyDescent="0.25">
      <c r="A2" s="116" t="s">
        <v>8</v>
      </c>
      <c r="B2" s="117"/>
      <c r="C2" s="79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15" t="s">
        <v>28</v>
      </c>
      <c r="P2" s="114">
        <f>P147</f>
        <v>185421.51821157939</v>
      </c>
    </row>
    <row r="3" spans="1:25" ht="24.6" x14ac:dyDescent="0.25">
      <c r="A3" s="118" t="s">
        <v>6</v>
      </c>
      <c r="B3" s="119"/>
      <c r="C3" s="80"/>
      <c r="D3" s="123">
        <v>45053</v>
      </c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15"/>
      <c r="P3" s="115"/>
    </row>
    <row r="4" spans="1:25" s="5" customFormat="1" ht="31.2" x14ac:dyDescent="0.25">
      <c r="A4" s="74" t="s">
        <v>22</v>
      </c>
      <c r="B4" s="74" t="s">
        <v>29</v>
      </c>
      <c r="C4" s="74" t="s">
        <v>33</v>
      </c>
      <c r="D4" s="75" t="s">
        <v>14</v>
      </c>
      <c r="E4" s="74" t="s">
        <v>15</v>
      </c>
      <c r="F4" s="75" t="s">
        <v>16</v>
      </c>
      <c r="G4" s="75" t="s">
        <v>17</v>
      </c>
      <c r="H4" s="76" t="s">
        <v>9</v>
      </c>
      <c r="I4" s="76" t="s">
        <v>11</v>
      </c>
      <c r="J4" s="76" t="s">
        <v>12</v>
      </c>
      <c r="K4" s="76" t="s">
        <v>18</v>
      </c>
      <c r="L4" s="76" t="s">
        <v>19</v>
      </c>
      <c r="M4" s="76" t="s">
        <v>20</v>
      </c>
      <c r="N4" s="77" t="s">
        <v>10</v>
      </c>
      <c r="O4" s="75" t="s">
        <v>2</v>
      </c>
      <c r="P4" s="76" t="s">
        <v>13</v>
      </c>
      <c r="Q4" s="4"/>
      <c r="R4" s="4"/>
      <c r="S4" s="4"/>
      <c r="T4" s="4"/>
      <c r="U4" s="14"/>
      <c r="V4" s="4"/>
      <c r="W4" s="4"/>
      <c r="X4" s="4"/>
      <c r="Y4" s="4"/>
    </row>
    <row r="5" spans="1:25" s="3" customFormat="1" x14ac:dyDescent="0.25">
      <c r="A5" s="83"/>
      <c r="B5" s="41"/>
      <c r="C5" s="41"/>
      <c r="D5" s="64" t="s">
        <v>45</v>
      </c>
      <c r="E5" s="84"/>
      <c r="F5" s="85"/>
      <c r="G5" s="86"/>
      <c r="H5" s="85"/>
      <c r="I5" s="85"/>
      <c r="J5" s="85"/>
      <c r="K5" s="85"/>
      <c r="L5" s="85"/>
      <c r="M5" s="85"/>
      <c r="N5" s="87"/>
      <c r="O5" s="85"/>
      <c r="P5" s="8">
        <f>SUM(O7:O11)</f>
        <v>2579.6095999999998</v>
      </c>
      <c r="Q5" s="2"/>
      <c r="R5" s="2"/>
      <c r="U5" s="15"/>
    </row>
    <row r="6" spans="1:25" s="3" customFormat="1" x14ac:dyDescent="0.25">
      <c r="A6" s="32" t="str">
        <f>IF(H6&lt;&gt;"",1+MAX($A5:A$6),"")</f>
        <v/>
      </c>
      <c r="B6" s="62"/>
      <c r="C6" s="70"/>
      <c r="D6" s="65"/>
      <c r="E6" s="16"/>
      <c r="F6" s="17"/>
      <c r="G6" s="22"/>
      <c r="H6" s="18"/>
      <c r="I6" s="18"/>
      <c r="J6" s="18"/>
      <c r="K6" s="18"/>
      <c r="L6" s="18"/>
      <c r="M6" s="18"/>
      <c r="N6" s="90" t="s">
        <v>21</v>
      </c>
      <c r="O6" s="28">
        <v>80</v>
      </c>
      <c r="P6" s="54"/>
      <c r="Q6" s="2"/>
      <c r="R6" s="2"/>
      <c r="U6" s="15"/>
    </row>
    <row r="7" spans="1:25" s="39" customFormat="1" x14ac:dyDescent="0.3">
      <c r="A7" s="32" t="str">
        <f>IF(H7&lt;&gt;"",1+MAX($A$6:A6),"")</f>
        <v/>
      </c>
      <c r="B7" s="82"/>
      <c r="C7" s="71"/>
      <c r="D7" s="78" t="s">
        <v>46</v>
      </c>
      <c r="E7" s="34"/>
      <c r="F7" s="35"/>
      <c r="G7" s="36"/>
      <c r="H7" s="37"/>
      <c r="I7" s="20"/>
      <c r="J7" s="20"/>
      <c r="K7" s="30"/>
      <c r="L7" s="20"/>
      <c r="M7" s="31"/>
      <c r="N7" s="12"/>
      <c r="O7" s="12"/>
      <c r="P7" s="54"/>
      <c r="Q7" s="38"/>
      <c r="R7" s="38"/>
      <c r="U7" s="40"/>
    </row>
    <row r="8" spans="1:25" s="39" customFormat="1" x14ac:dyDescent="0.3">
      <c r="A8" s="32">
        <f>IF(H8&lt;&gt;"",1+MAX($A$6:A7),"")</f>
        <v>1</v>
      </c>
      <c r="B8" s="113" t="s">
        <v>116</v>
      </c>
      <c r="C8" s="71"/>
      <c r="D8" s="26" t="s">
        <v>47</v>
      </c>
      <c r="E8" s="34">
        <v>67.73</v>
      </c>
      <c r="F8" s="35">
        <v>0</v>
      </c>
      <c r="G8" s="36">
        <f>(1+F8)*E8</f>
        <v>67.73</v>
      </c>
      <c r="H8" s="37" t="s">
        <v>4</v>
      </c>
      <c r="I8" s="103">
        <v>0</v>
      </c>
      <c r="J8" s="103">
        <f t="shared" ref="J8:J10" si="0">I8*G8</f>
        <v>0</v>
      </c>
      <c r="K8" s="30">
        <v>0.14399999999999999</v>
      </c>
      <c r="L8" s="20">
        <f t="shared" ref="L8:L10" si="1">$O$6</f>
        <v>80</v>
      </c>
      <c r="M8" s="31">
        <f t="shared" ref="M8:M10" si="2">K8*G8</f>
        <v>9.7531199999999991</v>
      </c>
      <c r="N8" s="12">
        <f t="shared" ref="N8:N10" si="3">M8*L8</f>
        <v>780.24959999999987</v>
      </c>
      <c r="O8" s="12">
        <f t="shared" ref="O8:O10" si="4">N8+J8</f>
        <v>780.24959999999987</v>
      </c>
      <c r="P8" s="54"/>
      <c r="Q8" s="38"/>
      <c r="R8" s="38"/>
      <c r="U8" s="40"/>
    </row>
    <row r="9" spans="1:25" s="39" customFormat="1" x14ac:dyDescent="0.3">
      <c r="A9" s="32">
        <f>IF(H9&lt;&gt;"",1+MAX($A$6:A8),"")</f>
        <v>2</v>
      </c>
      <c r="B9" s="113"/>
      <c r="C9" s="71"/>
      <c r="D9" s="26" t="s">
        <v>48</v>
      </c>
      <c r="E9" s="34">
        <v>136.75</v>
      </c>
      <c r="F9" s="35">
        <v>0</v>
      </c>
      <c r="G9" s="36">
        <f>(1+F9)*E9</f>
        <v>136.75</v>
      </c>
      <c r="H9" s="37" t="s">
        <v>4</v>
      </c>
      <c r="I9" s="103">
        <v>0</v>
      </c>
      <c r="J9" s="103">
        <f t="shared" si="0"/>
        <v>0</v>
      </c>
      <c r="K9" s="30">
        <v>0.14399999999999999</v>
      </c>
      <c r="L9" s="20">
        <f t="shared" si="1"/>
        <v>80</v>
      </c>
      <c r="M9" s="31">
        <f t="shared" si="2"/>
        <v>19.692</v>
      </c>
      <c r="N9" s="12">
        <f t="shared" si="3"/>
        <v>1575.3600000000001</v>
      </c>
      <c r="O9" s="12">
        <f t="shared" si="4"/>
        <v>1575.3600000000001</v>
      </c>
      <c r="P9" s="54"/>
      <c r="Q9" s="38"/>
      <c r="R9" s="38"/>
      <c r="U9" s="40"/>
    </row>
    <row r="10" spans="1:25" s="39" customFormat="1" x14ac:dyDescent="0.3">
      <c r="A10" s="32">
        <f>IF(H10&lt;&gt;"",1+MAX($A$6:A9),"")</f>
        <v>3</v>
      </c>
      <c r="B10" s="113"/>
      <c r="C10" s="71"/>
      <c r="D10" s="26" t="s">
        <v>49</v>
      </c>
      <c r="E10" s="34">
        <v>1</v>
      </c>
      <c r="F10" s="35">
        <v>0</v>
      </c>
      <c r="G10" s="36">
        <f>(1+F10)*E10</f>
        <v>1</v>
      </c>
      <c r="H10" s="37" t="s">
        <v>3</v>
      </c>
      <c r="I10" s="103">
        <v>0</v>
      </c>
      <c r="J10" s="103">
        <f t="shared" si="0"/>
        <v>0</v>
      </c>
      <c r="K10" s="30">
        <v>2.8</v>
      </c>
      <c r="L10" s="20">
        <f t="shared" si="1"/>
        <v>80</v>
      </c>
      <c r="M10" s="31">
        <f t="shared" si="2"/>
        <v>2.8</v>
      </c>
      <c r="N10" s="12">
        <f t="shared" si="3"/>
        <v>224</v>
      </c>
      <c r="O10" s="12">
        <f t="shared" si="4"/>
        <v>224</v>
      </c>
      <c r="P10" s="54"/>
      <c r="Q10" s="38"/>
      <c r="R10" s="38"/>
      <c r="U10" s="40"/>
    </row>
    <row r="11" spans="1:25" s="39" customFormat="1" x14ac:dyDescent="0.3">
      <c r="A11" s="32" t="str">
        <f>IF(H11&lt;&gt;"",1+MAX($A$6:A10),"")</f>
        <v/>
      </c>
      <c r="B11" s="82"/>
      <c r="C11" s="71"/>
      <c r="D11" s="26"/>
      <c r="E11" s="34"/>
      <c r="F11" s="35"/>
      <c r="G11" s="36"/>
      <c r="H11" s="37"/>
      <c r="I11" s="20"/>
      <c r="J11" s="20"/>
      <c r="K11" s="30"/>
      <c r="L11" s="20"/>
      <c r="M11" s="31"/>
      <c r="N11" s="12"/>
      <c r="O11" s="12"/>
      <c r="P11" s="54"/>
      <c r="Q11" s="38"/>
      <c r="R11" s="38"/>
      <c r="U11" s="40"/>
    </row>
    <row r="12" spans="1:25" s="3" customFormat="1" x14ac:dyDescent="0.25">
      <c r="A12" s="83"/>
      <c r="B12" s="41"/>
      <c r="C12" s="41"/>
      <c r="D12" s="64" t="s">
        <v>43</v>
      </c>
      <c r="E12" s="84"/>
      <c r="F12" s="85"/>
      <c r="G12" s="86"/>
      <c r="H12" s="85"/>
      <c r="I12" s="85"/>
      <c r="J12" s="85"/>
      <c r="K12" s="85"/>
      <c r="L12" s="85"/>
      <c r="M12" s="85"/>
      <c r="N12" s="87"/>
      <c r="O12" s="85"/>
      <c r="P12" s="8">
        <f>SUM(O15:O142)</f>
        <v>135909.37621032004</v>
      </c>
      <c r="Q12" s="2"/>
      <c r="R12" s="2"/>
      <c r="U12" s="15"/>
    </row>
    <row r="13" spans="1:25" s="3" customFormat="1" x14ac:dyDescent="0.25">
      <c r="A13" s="32" t="str">
        <f>IF(H13&lt;&gt;"",1+MAX($A$6:A12),"")</f>
        <v/>
      </c>
      <c r="B13" s="62"/>
      <c r="C13" s="70"/>
      <c r="D13" s="65"/>
      <c r="E13" s="16"/>
      <c r="F13" s="17"/>
      <c r="G13" s="22"/>
      <c r="H13" s="18"/>
      <c r="I13" s="18"/>
      <c r="J13" s="18"/>
      <c r="K13" s="18"/>
      <c r="L13" s="18"/>
      <c r="M13" s="18"/>
      <c r="N13" s="90" t="s">
        <v>21</v>
      </c>
      <c r="O13" s="28">
        <v>102</v>
      </c>
      <c r="P13" s="54"/>
      <c r="Q13" s="2"/>
      <c r="R13" s="2"/>
      <c r="U13" s="15"/>
    </row>
    <row r="14" spans="1:25" s="39" customFormat="1" x14ac:dyDescent="0.3">
      <c r="A14" s="32" t="str">
        <f>IF(H14&lt;&gt;"",1+MAX($A$6:A13),"")</f>
        <v/>
      </c>
      <c r="B14" s="82"/>
      <c r="C14" s="71"/>
      <c r="D14" s="78" t="s">
        <v>32</v>
      </c>
      <c r="E14" s="34"/>
      <c r="F14" s="35"/>
      <c r="G14" s="36"/>
      <c r="H14" s="37"/>
      <c r="I14" s="20"/>
      <c r="J14" s="20"/>
      <c r="K14" s="30"/>
      <c r="L14" s="20"/>
      <c r="M14" s="31"/>
      <c r="N14" s="12"/>
      <c r="O14" s="12"/>
      <c r="P14" s="54"/>
      <c r="Q14" s="38"/>
      <c r="R14" s="38"/>
      <c r="U14" s="40"/>
    </row>
    <row r="15" spans="1:25" s="39" customFormat="1" x14ac:dyDescent="0.3">
      <c r="A15" s="32" t="str">
        <f>IF(H15&lt;&gt;"",1+MAX($A$6:A14),"")</f>
        <v/>
      </c>
      <c r="B15" s="82"/>
      <c r="C15" s="71" t="s">
        <v>38</v>
      </c>
      <c r="D15" s="78" t="s">
        <v>50</v>
      </c>
      <c r="E15" s="34"/>
      <c r="F15" s="35"/>
      <c r="G15" s="36"/>
      <c r="H15" s="37"/>
      <c r="I15" s="20"/>
      <c r="J15" s="20"/>
      <c r="K15" s="30"/>
      <c r="L15" s="20"/>
      <c r="M15" s="31"/>
      <c r="N15" s="12"/>
      <c r="O15" s="12"/>
      <c r="P15" s="54"/>
      <c r="Q15" s="38"/>
      <c r="R15" s="38"/>
      <c r="U15" s="40"/>
    </row>
    <row r="16" spans="1:25" s="39" customFormat="1" x14ac:dyDescent="0.3">
      <c r="A16" s="32" t="str">
        <f>IF(H16&lt;&gt;"",1+MAX($A$6:A15),"")</f>
        <v/>
      </c>
      <c r="B16" s="82"/>
      <c r="C16" s="71" t="s">
        <v>40</v>
      </c>
      <c r="D16" s="63" t="s">
        <v>119</v>
      </c>
      <c r="E16" s="34"/>
      <c r="F16" s="35"/>
      <c r="G16" s="36"/>
      <c r="H16" s="37"/>
      <c r="I16" s="20"/>
      <c r="J16" s="20"/>
      <c r="K16" s="30"/>
      <c r="L16" s="20"/>
      <c r="M16" s="31"/>
      <c r="N16" s="12"/>
      <c r="O16" s="12"/>
      <c r="P16" s="54"/>
      <c r="Q16" s="38"/>
      <c r="R16" s="38"/>
      <c r="U16" s="40"/>
    </row>
    <row r="17" spans="1:21" s="39" customFormat="1" x14ac:dyDescent="0.3">
      <c r="A17" s="32">
        <f>IF(H17&lt;&gt;"",1+MAX($A$6:A16),"")</f>
        <v>4</v>
      </c>
      <c r="B17" s="113" t="s">
        <v>117</v>
      </c>
      <c r="C17" s="71"/>
      <c r="D17" s="26" t="s">
        <v>51</v>
      </c>
      <c r="E17" s="34">
        <v>37.79</v>
      </c>
      <c r="F17" s="35">
        <v>0.1</v>
      </c>
      <c r="G17" s="36">
        <f>(1+F17)*E17</f>
        <v>41.569000000000003</v>
      </c>
      <c r="H17" s="37" t="s">
        <v>4</v>
      </c>
      <c r="I17" s="20">
        <v>35.450000000000003</v>
      </c>
      <c r="J17" s="20">
        <f t="shared" ref="J17" si="5">I17*G17</f>
        <v>1473.6210500000002</v>
      </c>
      <c r="K17" s="30">
        <v>0.29099999999999998</v>
      </c>
      <c r="L17" s="20">
        <f>$O$13</f>
        <v>102</v>
      </c>
      <c r="M17" s="31">
        <f t="shared" ref="M17" si="6">K17*G17</f>
        <v>12.096579</v>
      </c>
      <c r="N17" s="12">
        <f t="shared" ref="N17" si="7">M17*L17</f>
        <v>1233.851058</v>
      </c>
      <c r="O17" s="12">
        <f t="shared" ref="O17" si="8">N17+J17</f>
        <v>2707.4721079999999</v>
      </c>
      <c r="P17" s="54"/>
      <c r="Q17" s="38"/>
      <c r="R17" s="38"/>
      <c r="U17" s="40"/>
    </row>
    <row r="18" spans="1:21" s="39" customFormat="1" x14ac:dyDescent="0.3">
      <c r="A18" s="32">
        <f>IF(H18&lt;&gt;"",1+MAX($A$6:A17),"")</f>
        <v>5</v>
      </c>
      <c r="B18" s="113"/>
      <c r="C18" s="71"/>
      <c r="D18" s="26" t="s">
        <v>52</v>
      </c>
      <c r="E18" s="34">
        <v>22.81</v>
      </c>
      <c r="F18" s="35">
        <v>0.1</v>
      </c>
      <c r="G18" s="36">
        <f>(1+F18)*E18</f>
        <v>25.091000000000001</v>
      </c>
      <c r="H18" s="37" t="s">
        <v>4</v>
      </c>
      <c r="I18" s="20">
        <v>35.450000000000003</v>
      </c>
      <c r="J18" s="20">
        <f t="shared" ref="J18" si="9">I18*G18</f>
        <v>889.47595000000013</v>
      </c>
      <c r="K18" s="30">
        <v>0.29099999999999998</v>
      </c>
      <c r="L18" s="20">
        <f>$O$13</f>
        <v>102</v>
      </c>
      <c r="M18" s="31">
        <f t="shared" ref="M18" si="10">K18*G18</f>
        <v>7.3014809999999999</v>
      </c>
      <c r="N18" s="12">
        <f t="shared" ref="N18" si="11">M18*L18</f>
        <v>744.75106199999993</v>
      </c>
      <c r="O18" s="12">
        <f t="shared" ref="O18" si="12">N18+J18</f>
        <v>1634.2270120000001</v>
      </c>
      <c r="P18" s="54"/>
      <c r="Q18" s="38"/>
      <c r="R18" s="38"/>
      <c r="U18" s="40"/>
    </row>
    <row r="19" spans="1:21" s="39" customFormat="1" x14ac:dyDescent="0.3">
      <c r="A19" s="32" t="str">
        <f>IF(H19&lt;&gt;"",1+MAX($A$6:A18),"")</f>
        <v/>
      </c>
      <c r="B19" s="113"/>
      <c r="C19" s="71"/>
      <c r="D19" s="26"/>
      <c r="E19" s="34"/>
      <c r="F19" s="35"/>
      <c r="G19" s="36"/>
      <c r="H19" s="37"/>
      <c r="I19" s="20"/>
      <c r="J19" s="20"/>
      <c r="K19" s="30"/>
      <c r="L19" s="20"/>
      <c r="M19" s="31"/>
      <c r="N19" s="12"/>
      <c r="O19" s="12"/>
      <c r="P19" s="54"/>
      <c r="Q19" s="38"/>
      <c r="R19" s="38"/>
      <c r="U19" s="40"/>
    </row>
    <row r="20" spans="1:21" s="39" customFormat="1" x14ac:dyDescent="0.3">
      <c r="A20" s="32" t="str">
        <f>IF(H20&lt;&gt;"",1+MAX($A$6:A19),"")</f>
        <v/>
      </c>
      <c r="B20" s="113"/>
      <c r="C20" s="71" t="s">
        <v>41</v>
      </c>
      <c r="D20" s="63" t="s">
        <v>120</v>
      </c>
      <c r="E20" s="34"/>
      <c r="F20" s="35"/>
      <c r="G20" s="36"/>
      <c r="H20" s="37"/>
      <c r="I20" s="20"/>
      <c r="J20" s="20"/>
      <c r="K20" s="30"/>
      <c r="L20" s="20"/>
      <c r="M20" s="31"/>
      <c r="N20" s="12"/>
      <c r="O20" s="12"/>
      <c r="P20" s="54"/>
      <c r="Q20" s="38"/>
      <c r="R20" s="38"/>
      <c r="U20" s="40"/>
    </row>
    <row r="21" spans="1:21" s="39" customFormat="1" x14ac:dyDescent="0.3">
      <c r="A21" s="32">
        <f>IF(H21&lt;&gt;"",1+MAX($A$6:A20),"")</f>
        <v>6</v>
      </c>
      <c r="B21" s="113"/>
      <c r="C21" s="71"/>
      <c r="D21" s="26" t="s">
        <v>53</v>
      </c>
      <c r="E21" s="34">
        <v>52.72</v>
      </c>
      <c r="F21" s="35">
        <v>0.1</v>
      </c>
      <c r="G21" s="36">
        <f>(1+F21)*E21</f>
        <v>57.992000000000004</v>
      </c>
      <c r="H21" s="37" t="s">
        <v>4</v>
      </c>
      <c r="I21" s="20">
        <v>210.31139999999996</v>
      </c>
      <c r="J21" s="20">
        <f t="shared" ref="J21" si="13">I21*G21</f>
        <v>12196.378708799999</v>
      </c>
      <c r="K21" s="30">
        <v>0.66200000000000003</v>
      </c>
      <c r="L21" s="20">
        <f>$O$13</f>
        <v>102</v>
      </c>
      <c r="M21" s="31">
        <f t="shared" ref="M21" si="14">K21*G21</f>
        <v>38.390704000000007</v>
      </c>
      <c r="N21" s="12">
        <f t="shared" ref="N21" si="15">M21*L21</f>
        <v>3915.8518080000008</v>
      </c>
      <c r="O21" s="12">
        <f t="shared" ref="O21" si="16">N21+J21</f>
        <v>16112.2305168</v>
      </c>
      <c r="P21" s="54"/>
      <c r="Q21" s="38"/>
      <c r="R21" s="38"/>
      <c r="U21" s="40"/>
    </row>
    <row r="22" spans="1:21" s="39" customFormat="1" x14ac:dyDescent="0.3">
      <c r="A22" s="32" t="str">
        <f>IF(H22&lt;&gt;"",1+MAX($A$6:A21),"")</f>
        <v/>
      </c>
      <c r="B22" s="82"/>
      <c r="C22" s="71"/>
      <c r="D22" s="26"/>
      <c r="E22" s="34"/>
      <c r="F22" s="35"/>
      <c r="G22" s="36"/>
      <c r="H22" s="37"/>
      <c r="I22" s="20"/>
      <c r="J22" s="20"/>
      <c r="K22" s="30"/>
      <c r="L22" s="20"/>
      <c r="M22" s="31"/>
      <c r="N22" s="12"/>
      <c r="O22" s="12"/>
      <c r="P22" s="54"/>
      <c r="Q22" s="38"/>
      <c r="R22" s="38"/>
      <c r="U22" s="40"/>
    </row>
    <row r="23" spans="1:21" s="39" customFormat="1" x14ac:dyDescent="0.3">
      <c r="A23" s="32" t="str">
        <f>IF(H23&lt;&gt;"",1+MAX($A$6:A22),"")</f>
        <v/>
      </c>
      <c r="B23" s="82"/>
      <c r="C23" s="71" t="s">
        <v>41</v>
      </c>
      <c r="D23" s="63" t="s">
        <v>121</v>
      </c>
      <c r="E23" s="34"/>
      <c r="F23" s="35"/>
      <c r="G23" s="36"/>
      <c r="H23" s="37"/>
      <c r="I23" s="20"/>
      <c r="J23" s="20"/>
      <c r="K23" s="30"/>
      <c r="L23" s="20"/>
      <c r="M23" s="31"/>
      <c r="N23" s="12"/>
      <c r="O23" s="12"/>
      <c r="P23" s="54"/>
      <c r="Q23" s="38"/>
      <c r="R23" s="38"/>
      <c r="U23" s="40"/>
    </row>
    <row r="24" spans="1:21" s="39" customFormat="1" x14ac:dyDescent="0.3">
      <c r="A24" s="32">
        <f>IF(H24&lt;&gt;"",1+MAX($A$6:A23),"")</f>
        <v>7</v>
      </c>
      <c r="B24" s="113" t="s">
        <v>116</v>
      </c>
      <c r="C24" s="71"/>
      <c r="D24" s="26" t="s">
        <v>55</v>
      </c>
      <c r="E24" s="34">
        <v>29.556999999999999</v>
      </c>
      <c r="F24" s="35">
        <v>0.1</v>
      </c>
      <c r="G24" s="36">
        <f>(1+F24)*E24</f>
        <v>32.512700000000002</v>
      </c>
      <c r="H24" s="37" t="s">
        <v>4</v>
      </c>
      <c r="I24" s="20">
        <v>19.540799999999997</v>
      </c>
      <c r="J24" s="20">
        <f t="shared" ref="J24" si="17">I24*G24</f>
        <v>635.32416816</v>
      </c>
      <c r="K24" s="30">
        <v>0.254</v>
      </c>
      <c r="L24" s="20">
        <f t="shared" ref="L24:L25" si="18">$O$13</f>
        <v>102</v>
      </c>
      <c r="M24" s="31">
        <f t="shared" ref="M24:M25" si="19">K24*G24</f>
        <v>8.2582257999999999</v>
      </c>
      <c r="N24" s="12">
        <f t="shared" ref="N24:N25" si="20">M24*L24</f>
        <v>842.3390316</v>
      </c>
      <c r="O24" s="12">
        <f t="shared" ref="O24:O25" si="21">N24+J24</f>
        <v>1477.66319976</v>
      </c>
      <c r="P24" s="54"/>
      <c r="Q24" s="38"/>
      <c r="R24" s="38"/>
      <c r="U24" s="40"/>
    </row>
    <row r="25" spans="1:21" s="39" customFormat="1" x14ac:dyDescent="0.3">
      <c r="A25" s="32">
        <f>IF(H25&lt;&gt;"",1+MAX($A$6:A24),"")</f>
        <v>8</v>
      </c>
      <c r="B25" s="113"/>
      <c r="C25" s="71"/>
      <c r="D25" s="26" t="s">
        <v>56</v>
      </c>
      <c r="E25" s="34">
        <v>36</v>
      </c>
      <c r="F25" s="35">
        <v>0.1</v>
      </c>
      <c r="G25" s="36">
        <f>(1+F25)*E25</f>
        <v>39.6</v>
      </c>
      <c r="H25" s="37" t="s">
        <v>4</v>
      </c>
      <c r="I25" s="20">
        <v>35.450000000000003</v>
      </c>
      <c r="J25" s="20">
        <f t="shared" ref="J25" si="22">I25*G25</f>
        <v>1403.8200000000002</v>
      </c>
      <c r="K25" s="30">
        <v>0.29099999999999998</v>
      </c>
      <c r="L25" s="20">
        <f t="shared" si="18"/>
        <v>102</v>
      </c>
      <c r="M25" s="31">
        <f t="shared" si="19"/>
        <v>11.5236</v>
      </c>
      <c r="N25" s="12">
        <f t="shared" si="20"/>
        <v>1175.4072000000001</v>
      </c>
      <c r="O25" s="12">
        <f t="shared" si="21"/>
        <v>2579.2272000000003</v>
      </c>
      <c r="P25" s="54"/>
      <c r="Q25" s="38"/>
      <c r="R25" s="38"/>
      <c r="U25" s="40"/>
    </row>
    <row r="26" spans="1:21" s="39" customFormat="1" x14ac:dyDescent="0.3">
      <c r="A26" s="32" t="str">
        <f>IF(H26&lt;&gt;"",1+MAX($A$6:A25),"")</f>
        <v/>
      </c>
      <c r="B26" s="82"/>
      <c r="C26" s="71"/>
      <c r="D26" s="26"/>
      <c r="E26" s="34"/>
      <c r="F26" s="35"/>
      <c r="G26" s="36"/>
      <c r="H26" s="37"/>
      <c r="I26" s="20"/>
      <c r="J26" s="20"/>
      <c r="K26" s="30"/>
      <c r="L26" s="20"/>
      <c r="M26" s="31"/>
      <c r="N26" s="12"/>
      <c r="O26" s="12"/>
      <c r="P26" s="54"/>
      <c r="Q26" s="38"/>
      <c r="R26" s="38"/>
      <c r="U26" s="40"/>
    </row>
    <row r="27" spans="1:21" s="39" customFormat="1" x14ac:dyDescent="0.3">
      <c r="A27" s="32" t="str">
        <f>IF(H27&lt;&gt;"",1+MAX($A$6:A26),"")</f>
        <v/>
      </c>
      <c r="B27" s="113" t="s">
        <v>117</v>
      </c>
      <c r="C27" s="71" t="s">
        <v>40</v>
      </c>
      <c r="D27" s="63" t="s">
        <v>122</v>
      </c>
      <c r="E27" s="34"/>
      <c r="F27" s="35"/>
      <c r="G27" s="36"/>
      <c r="H27" s="37"/>
      <c r="I27" s="20"/>
      <c r="J27" s="20"/>
      <c r="K27" s="30"/>
      <c r="L27" s="20"/>
      <c r="M27" s="31"/>
      <c r="N27" s="12"/>
      <c r="O27" s="12"/>
      <c r="P27" s="54"/>
      <c r="Q27" s="38"/>
      <c r="R27" s="38"/>
      <c r="U27" s="40"/>
    </row>
    <row r="28" spans="1:21" s="39" customFormat="1" x14ac:dyDescent="0.3">
      <c r="A28" s="32">
        <f>IF(H28&lt;&gt;"",1+MAX($A$6:A27),"")</f>
        <v>9</v>
      </c>
      <c r="B28" s="113"/>
      <c r="C28" s="71"/>
      <c r="D28" s="26" t="s">
        <v>57</v>
      </c>
      <c r="E28" s="34">
        <v>38.799999999999997</v>
      </c>
      <c r="F28" s="35">
        <v>0.1</v>
      </c>
      <c r="G28" s="36">
        <f>(1+F28)*E28</f>
        <v>42.68</v>
      </c>
      <c r="H28" s="37" t="s">
        <v>4</v>
      </c>
      <c r="I28" s="20">
        <v>210.31139999999996</v>
      </c>
      <c r="J28" s="20">
        <f t="shared" ref="J28" si="23">I28*G28</f>
        <v>8976.0905519999978</v>
      </c>
      <c r="K28" s="30">
        <v>0.66200000000000003</v>
      </c>
      <c r="L28" s="20">
        <f>$O$13</f>
        <v>102</v>
      </c>
      <c r="M28" s="31">
        <f t="shared" ref="M28" si="24">K28*G28</f>
        <v>28.254160000000002</v>
      </c>
      <c r="N28" s="12">
        <f t="shared" ref="N28" si="25">M28*L28</f>
        <v>2881.9243200000001</v>
      </c>
      <c r="O28" s="12">
        <f t="shared" ref="O28" si="26">N28+J28</f>
        <v>11858.014871999998</v>
      </c>
      <c r="P28" s="54"/>
      <c r="Q28" s="38"/>
      <c r="R28" s="38"/>
      <c r="U28" s="40"/>
    </row>
    <row r="29" spans="1:21" s="39" customFormat="1" x14ac:dyDescent="0.3">
      <c r="A29" s="32" t="str">
        <f>IF(H29&lt;&gt;"",1+MAX($A$6:A28),"")</f>
        <v/>
      </c>
      <c r="B29" s="82"/>
      <c r="C29" s="71"/>
      <c r="D29" s="26"/>
      <c r="E29" s="34"/>
      <c r="F29" s="35"/>
      <c r="G29" s="36"/>
      <c r="H29" s="37"/>
      <c r="I29" s="20"/>
      <c r="J29" s="20"/>
      <c r="K29" s="30"/>
      <c r="L29" s="20"/>
      <c r="M29" s="31"/>
      <c r="N29" s="12"/>
      <c r="O29" s="12"/>
      <c r="P29" s="54"/>
      <c r="Q29" s="38"/>
      <c r="R29" s="38"/>
      <c r="U29" s="40"/>
    </row>
    <row r="30" spans="1:21" s="39" customFormat="1" x14ac:dyDescent="0.3">
      <c r="A30" s="32" t="str">
        <f>IF(H30&lt;&gt;"",1+MAX($A$6:A29),"")</f>
        <v/>
      </c>
      <c r="B30" s="113" t="s">
        <v>116</v>
      </c>
      <c r="C30" s="71" t="s">
        <v>44</v>
      </c>
      <c r="D30" s="63" t="s">
        <v>123</v>
      </c>
      <c r="E30" s="34"/>
      <c r="F30" s="35"/>
      <c r="G30" s="36"/>
      <c r="H30" s="37"/>
      <c r="I30" s="20"/>
      <c r="J30" s="20"/>
      <c r="K30" s="30"/>
      <c r="L30" s="20"/>
      <c r="M30" s="31"/>
      <c r="N30" s="12"/>
      <c r="O30" s="12"/>
      <c r="P30" s="54"/>
      <c r="Q30" s="38"/>
      <c r="R30" s="38"/>
      <c r="U30" s="40"/>
    </row>
    <row r="31" spans="1:21" s="39" customFormat="1" x14ac:dyDescent="0.3">
      <c r="A31" s="32">
        <f>IF(H31&lt;&gt;"",1+MAX($A$6:A30),"")</f>
        <v>10</v>
      </c>
      <c r="B31" s="113"/>
      <c r="C31" s="71"/>
      <c r="D31" s="26" t="s">
        <v>58</v>
      </c>
      <c r="E31" s="34">
        <v>7.1319999999999997</v>
      </c>
      <c r="F31" s="35">
        <v>0.1</v>
      </c>
      <c r="G31" s="36">
        <f>(1+F31)*E31</f>
        <v>7.8452000000000002</v>
      </c>
      <c r="H31" s="37" t="s">
        <v>4</v>
      </c>
      <c r="I31" s="20">
        <v>19.540799999999997</v>
      </c>
      <c r="J31" s="20">
        <f t="shared" ref="J31" si="27">I31*G31</f>
        <v>153.30148415999997</v>
      </c>
      <c r="K31" s="30">
        <v>0.254</v>
      </c>
      <c r="L31" s="20">
        <f>$O$13</f>
        <v>102</v>
      </c>
      <c r="M31" s="31">
        <f t="shared" ref="M31" si="28">K31*G31</f>
        <v>1.9926808</v>
      </c>
      <c r="N31" s="12">
        <f t="shared" ref="N31" si="29">M31*L31</f>
        <v>203.2534416</v>
      </c>
      <c r="O31" s="12">
        <f t="shared" ref="O31" si="30">N31+J31</f>
        <v>356.55492575999995</v>
      </c>
      <c r="P31" s="54"/>
      <c r="Q31" s="38"/>
      <c r="R31" s="38"/>
      <c r="U31" s="40"/>
    </row>
    <row r="32" spans="1:21" s="39" customFormat="1" x14ac:dyDescent="0.3">
      <c r="A32" s="32" t="str">
        <f>IF(H32&lt;&gt;"",1+MAX($A$6:A31),"")</f>
        <v/>
      </c>
      <c r="B32" s="82"/>
      <c r="C32" s="71"/>
      <c r="D32" s="26"/>
      <c r="E32" s="34"/>
      <c r="F32" s="35"/>
      <c r="G32" s="36"/>
      <c r="H32" s="37"/>
      <c r="I32" s="20"/>
      <c r="J32" s="20"/>
      <c r="K32" s="30"/>
      <c r="L32" s="20"/>
      <c r="M32" s="31"/>
      <c r="N32" s="12"/>
      <c r="O32" s="12"/>
      <c r="P32" s="54"/>
      <c r="Q32" s="38"/>
      <c r="R32" s="38"/>
      <c r="U32" s="40"/>
    </row>
    <row r="33" spans="1:21" s="39" customFormat="1" x14ac:dyDescent="0.3">
      <c r="A33" s="32" t="str">
        <f>IF(H33&lt;&gt;"",1+MAX($A$6:A32),"")</f>
        <v/>
      </c>
      <c r="B33" s="113" t="s">
        <v>118</v>
      </c>
      <c r="C33" s="71" t="s">
        <v>36</v>
      </c>
      <c r="D33" s="78" t="s">
        <v>31</v>
      </c>
      <c r="E33" s="34"/>
      <c r="F33" s="35"/>
      <c r="G33" s="36"/>
      <c r="H33" s="37"/>
      <c r="I33" s="20"/>
      <c r="J33" s="20"/>
      <c r="K33" s="30"/>
      <c r="L33" s="20"/>
      <c r="M33" s="31"/>
      <c r="N33" s="12"/>
      <c r="O33" s="12"/>
      <c r="P33" s="54"/>
      <c r="Q33" s="38"/>
      <c r="R33" s="38"/>
      <c r="U33" s="40"/>
    </row>
    <row r="34" spans="1:21" s="39" customFormat="1" x14ac:dyDescent="0.3">
      <c r="A34" s="32" t="str">
        <f>IF(H34&lt;&gt;"",1+MAX($A$6:A33),"")</f>
        <v/>
      </c>
      <c r="B34" s="113"/>
      <c r="C34" s="73" t="s">
        <v>37</v>
      </c>
      <c r="D34" s="63" t="s">
        <v>30</v>
      </c>
      <c r="E34" s="34"/>
      <c r="F34" s="35"/>
      <c r="G34" s="36"/>
      <c r="H34" s="37"/>
      <c r="I34" s="20"/>
      <c r="J34" s="20"/>
      <c r="K34" s="30"/>
      <c r="L34" s="20"/>
      <c r="M34" s="31"/>
      <c r="N34" s="12"/>
      <c r="O34" s="12"/>
      <c r="P34" s="54"/>
      <c r="Q34" s="38"/>
      <c r="R34" s="38"/>
      <c r="U34" s="40"/>
    </row>
    <row r="35" spans="1:21" s="39" customFormat="1" x14ac:dyDescent="0.3">
      <c r="A35" s="32">
        <f>IF(H35&lt;&gt;"",1+MAX($A$6:A34),"")</f>
        <v>11</v>
      </c>
      <c r="B35" s="113"/>
      <c r="C35" s="71"/>
      <c r="D35" s="26" t="s">
        <v>137</v>
      </c>
      <c r="E35" s="34">
        <v>64</v>
      </c>
      <c r="F35" s="35">
        <v>0.1</v>
      </c>
      <c r="G35" s="36">
        <f t="shared" ref="G35" si="31">(1+F35)*E35</f>
        <v>70.400000000000006</v>
      </c>
      <c r="H35" s="37" t="s">
        <v>5</v>
      </c>
      <c r="I35" s="20">
        <v>25.015999999999998</v>
      </c>
      <c r="J35" s="20">
        <f t="shared" ref="J35" si="32">I35*G35</f>
        <v>1761.1264000000001</v>
      </c>
      <c r="K35" s="30">
        <v>6.7000000000000004E-2</v>
      </c>
      <c r="L35" s="20">
        <f>$O$13</f>
        <v>102</v>
      </c>
      <c r="M35" s="31">
        <f t="shared" ref="M35" si="33">K35*G35</f>
        <v>4.716800000000001</v>
      </c>
      <c r="N35" s="12">
        <f t="shared" ref="N35" si="34">M35*L35</f>
        <v>481.11360000000008</v>
      </c>
      <c r="O35" s="12">
        <f t="shared" ref="O35" si="35">N35+J35</f>
        <v>2242.2400000000002</v>
      </c>
      <c r="P35" s="54"/>
      <c r="Q35" s="38"/>
      <c r="R35" s="38"/>
      <c r="U35" s="40"/>
    </row>
    <row r="36" spans="1:21" s="39" customFormat="1" x14ac:dyDescent="0.3">
      <c r="A36" s="32" t="str">
        <f>IF(H36&lt;&gt;"",1+MAX($A$6:A35),"")</f>
        <v/>
      </c>
      <c r="B36" s="82"/>
      <c r="C36" s="71"/>
      <c r="D36" s="26"/>
      <c r="E36" s="34"/>
      <c r="F36" s="35"/>
      <c r="G36" s="36"/>
      <c r="H36" s="37"/>
      <c r="I36" s="20"/>
      <c r="J36" s="20"/>
      <c r="K36" s="30"/>
      <c r="L36" s="20"/>
      <c r="M36" s="31"/>
      <c r="N36" s="12"/>
      <c r="O36" s="12"/>
      <c r="P36" s="54"/>
      <c r="Q36" s="38"/>
      <c r="R36" s="38"/>
      <c r="U36" s="40"/>
    </row>
    <row r="37" spans="1:21" s="39" customFormat="1" x14ac:dyDescent="0.3">
      <c r="A37" s="32" t="str">
        <f>IF(H37&lt;&gt;"",1+MAX($A$6:A36),"")</f>
        <v/>
      </c>
      <c r="B37" s="82"/>
      <c r="C37" s="71"/>
      <c r="D37" s="78" t="s">
        <v>124</v>
      </c>
      <c r="E37" s="34"/>
      <c r="F37" s="35"/>
      <c r="G37" s="36"/>
      <c r="H37" s="37"/>
      <c r="I37" s="20"/>
      <c r="J37" s="20"/>
      <c r="K37" s="30"/>
      <c r="L37" s="20"/>
      <c r="M37" s="31"/>
      <c r="N37" s="12"/>
      <c r="O37" s="12"/>
      <c r="P37" s="54"/>
      <c r="Q37" s="38"/>
      <c r="R37" s="38"/>
      <c r="U37" s="40"/>
    </row>
    <row r="38" spans="1:21" s="39" customFormat="1" x14ac:dyDescent="0.3">
      <c r="A38" s="32" t="str">
        <f>IF(H38&lt;&gt;"",1+MAX($A$6:A37),"")</f>
        <v/>
      </c>
      <c r="B38" s="82"/>
      <c r="C38" s="71"/>
      <c r="D38" s="63" t="s">
        <v>125</v>
      </c>
      <c r="E38" s="34"/>
      <c r="F38" s="35"/>
      <c r="G38" s="36"/>
      <c r="H38" s="37"/>
      <c r="I38" s="20"/>
      <c r="J38" s="20"/>
      <c r="K38" s="30"/>
      <c r="L38" s="20"/>
      <c r="M38" s="31"/>
      <c r="N38" s="12"/>
      <c r="O38" s="12"/>
      <c r="P38" s="54"/>
      <c r="Q38" s="38"/>
      <c r="R38" s="38"/>
      <c r="U38" s="40"/>
    </row>
    <row r="39" spans="1:21" s="39" customFormat="1" x14ac:dyDescent="0.3">
      <c r="A39" s="32" t="str">
        <f>IF(H39&lt;&gt;"",1+MAX($A$6:A38),"")</f>
        <v/>
      </c>
      <c r="B39" s="82"/>
      <c r="C39" s="71"/>
      <c r="D39" s="26" t="s">
        <v>126</v>
      </c>
      <c r="E39" s="34"/>
      <c r="F39" s="35"/>
      <c r="G39" s="36"/>
      <c r="H39" s="37"/>
      <c r="I39" s="20"/>
      <c r="J39" s="20"/>
      <c r="K39" s="30"/>
      <c r="L39" s="20"/>
      <c r="M39" s="31"/>
      <c r="N39" s="12"/>
      <c r="O39" s="12"/>
      <c r="P39" s="54"/>
      <c r="Q39" s="38"/>
      <c r="R39" s="38"/>
      <c r="U39" s="40"/>
    </row>
    <row r="40" spans="1:21" s="39" customFormat="1" x14ac:dyDescent="0.3">
      <c r="A40" s="32">
        <f>IF(H40&lt;&gt;"",1+MAX($A$6:A39),"")</f>
        <v>12</v>
      </c>
      <c r="B40" s="82"/>
      <c r="C40" s="71"/>
      <c r="D40" s="102" t="s">
        <v>127</v>
      </c>
      <c r="E40" s="34">
        <v>8</v>
      </c>
      <c r="F40" s="35">
        <v>0</v>
      </c>
      <c r="G40" s="36">
        <f>(1+F40)*E40</f>
        <v>8</v>
      </c>
      <c r="H40" s="37" t="s">
        <v>3</v>
      </c>
      <c r="I40" s="20">
        <v>16.34</v>
      </c>
      <c r="J40" s="20">
        <f t="shared" ref="J40:J42" si="36">I40*G40</f>
        <v>130.72</v>
      </c>
      <c r="K40" s="30">
        <v>0.13200000000000001</v>
      </c>
      <c r="L40" s="20">
        <f t="shared" ref="L40:L44" si="37">$O$13</f>
        <v>102</v>
      </c>
      <c r="M40" s="31">
        <f t="shared" ref="M40:M44" si="38">K40*G40</f>
        <v>1.056</v>
      </c>
      <c r="N40" s="12">
        <f t="shared" ref="N40:N44" si="39">M40*L40</f>
        <v>107.712</v>
      </c>
      <c r="O40" s="12">
        <f t="shared" ref="O40:O44" si="40">N40+J40</f>
        <v>238.43200000000002</v>
      </c>
      <c r="P40" s="54"/>
      <c r="Q40" s="38"/>
      <c r="R40" s="38"/>
      <c r="U40" s="40"/>
    </row>
    <row r="41" spans="1:21" s="39" customFormat="1" x14ac:dyDescent="0.3">
      <c r="A41" s="32">
        <f>IF(H41&lt;&gt;"",1+MAX($A$6:A40),"")</f>
        <v>13</v>
      </c>
      <c r="B41" s="82"/>
      <c r="C41" s="71"/>
      <c r="D41" s="102" t="s">
        <v>128</v>
      </c>
      <c r="E41" s="34">
        <v>8</v>
      </c>
      <c r="F41" s="35">
        <v>0</v>
      </c>
      <c r="G41" s="36">
        <f>(1+F41)*E41</f>
        <v>8</v>
      </c>
      <c r="H41" s="37" t="s">
        <v>3</v>
      </c>
      <c r="I41" s="20">
        <v>42</v>
      </c>
      <c r="J41" s="20">
        <f t="shared" si="36"/>
        <v>336</v>
      </c>
      <c r="K41" s="30">
        <v>0.28699999999999998</v>
      </c>
      <c r="L41" s="20">
        <f t="shared" si="37"/>
        <v>102</v>
      </c>
      <c r="M41" s="31">
        <f t="shared" si="38"/>
        <v>2.2959999999999998</v>
      </c>
      <c r="N41" s="12">
        <f t="shared" si="39"/>
        <v>234.19199999999998</v>
      </c>
      <c r="O41" s="12">
        <f t="shared" si="40"/>
        <v>570.19200000000001</v>
      </c>
      <c r="P41" s="54"/>
      <c r="Q41" s="38"/>
      <c r="R41" s="38"/>
      <c r="U41" s="40"/>
    </row>
    <row r="42" spans="1:21" s="39" customFormat="1" x14ac:dyDescent="0.3">
      <c r="A42" s="32">
        <f>IF(H42&lt;&gt;"",1+MAX($A$6:A41),"")</f>
        <v>14</v>
      </c>
      <c r="B42" s="82"/>
      <c r="C42" s="71"/>
      <c r="D42" s="102" t="s">
        <v>129</v>
      </c>
      <c r="E42" s="34">
        <v>8</v>
      </c>
      <c r="F42" s="35">
        <v>0</v>
      </c>
      <c r="G42" s="36">
        <f>(1+F42)*E42</f>
        <v>8</v>
      </c>
      <c r="H42" s="37" t="s">
        <v>3</v>
      </c>
      <c r="I42" s="20">
        <v>76</v>
      </c>
      <c r="J42" s="20">
        <f t="shared" si="36"/>
        <v>608</v>
      </c>
      <c r="K42" s="30">
        <v>0.5</v>
      </c>
      <c r="L42" s="20">
        <f t="shared" si="37"/>
        <v>102</v>
      </c>
      <c r="M42" s="31">
        <f t="shared" si="38"/>
        <v>4</v>
      </c>
      <c r="N42" s="12">
        <f t="shared" si="39"/>
        <v>408</v>
      </c>
      <c r="O42" s="12">
        <f t="shared" si="40"/>
        <v>1016</v>
      </c>
      <c r="P42" s="54"/>
      <c r="Q42" s="38"/>
      <c r="R42" s="38"/>
      <c r="U42" s="40"/>
    </row>
    <row r="43" spans="1:21" s="39" customFormat="1" x14ac:dyDescent="0.3">
      <c r="A43" s="32" t="str">
        <f>IF(H43&lt;&gt;"",1+MAX($A$6:A42),"")</f>
        <v/>
      </c>
      <c r="B43" s="82"/>
      <c r="C43" s="71"/>
      <c r="D43" s="26" t="s">
        <v>130</v>
      </c>
      <c r="E43" s="34"/>
      <c r="F43" s="35"/>
      <c r="G43" s="36"/>
      <c r="H43" s="37"/>
      <c r="I43" s="20"/>
      <c r="J43" s="20"/>
      <c r="K43" s="30"/>
      <c r="L43" s="20"/>
      <c r="M43" s="31"/>
      <c r="N43" s="12"/>
      <c r="O43" s="12"/>
      <c r="P43" s="54"/>
      <c r="Q43" s="38"/>
      <c r="R43" s="38"/>
      <c r="U43" s="40"/>
    </row>
    <row r="44" spans="1:21" s="39" customFormat="1" x14ac:dyDescent="0.3">
      <c r="A44" s="32">
        <f>IF(H44&lt;&gt;"",1+MAX($A$6:A43),"")</f>
        <v>15</v>
      </c>
      <c r="B44" s="82"/>
      <c r="C44" s="71"/>
      <c r="D44" s="102" t="s">
        <v>131</v>
      </c>
      <c r="E44" s="34">
        <v>4</v>
      </c>
      <c r="F44" s="35">
        <v>0</v>
      </c>
      <c r="G44" s="36">
        <f>(1+F44)*E44</f>
        <v>4</v>
      </c>
      <c r="H44" s="37" t="s">
        <v>3</v>
      </c>
      <c r="I44" s="20">
        <v>26.55</v>
      </c>
      <c r="J44" s="20">
        <f t="shared" ref="J44" si="41">I44*G44</f>
        <v>106.2</v>
      </c>
      <c r="K44" s="30">
        <v>0.4</v>
      </c>
      <c r="L44" s="20">
        <f t="shared" si="37"/>
        <v>102</v>
      </c>
      <c r="M44" s="31">
        <f t="shared" si="38"/>
        <v>1.6</v>
      </c>
      <c r="N44" s="12">
        <f t="shared" si="39"/>
        <v>163.20000000000002</v>
      </c>
      <c r="O44" s="12">
        <f t="shared" si="40"/>
        <v>269.40000000000003</v>
      </c>
      <c r="P44" s="54"/>
      <c r="Q44" s="38"/>
      <c r="R44" s="38"/>
      <c r="U44" s="40"/>
    </row>
    <row r="45" spans="1:21" s="39" customFormat="1" x14ac:dyDescent="0.3">
      <c r="A45" s="32" t="str">
        <f>IF(H45&lt;&gt;"",1+MAX($A$6:A44),"")</f>
        <v/>
      </c>
      <c r="B45" s="82"/>
      <c r="C45" s="71"/>
      <c r="D45" s="26"/>
      <c r="E45" s="34"/>
      <c r="F45" s="35"/>
      <c r="G45" s="36"/>
      <c r="H45" s="37"/>
      <c r="I45" s="20"/>
      <c r="J45" s="20"/>
      <c r="K45" s="30"/>
      <c r="L45" s="20"/>
      <c r="M45" s="31"/>
      <c r="N45" s="12"/>
      <c r="O45" s="12"/>
      <c r="P45" s="54"/>
      <c r="Q45" s="38"/>
      <c r="R45" s="38"/>
      <c r="U45" s="40"/>
    </row>
    <row r="46" spans="1:21" s="39" customFormat="1" x14ac:dyDescent="0.3">
      <c r="A46" s="32" t="str">
        <f>IF(H46&lt;&gt;"",1+MAX($A$6:A45),"")</f>
        <v/>
      </c>
      <c r="B46" s="82"/>
      <c r="C46" s="71"/>
      <c r="D46" s="63" t="s">
        <v>132</v>
      </c>
      <c r="E46" s="34"/>
      <c r="F46" s="35"/>
      <c r="G46" s="36"/>
      <c r="H46" s="37"/>
      <c r="I46" s="20"/>
      <c r="J46" s="20"/>
      <c r="K46" s="30"/>
      <c r="L46" s="20"/>
      <c r="M46" s="31"/>
      <c r="N46" s="12"/>
      <c r="O46" s="12"/>
      <c r="P46" s="54"/>
      <c r="Q46" s="38"/>
      <c r="R46" s="38"/>
      <c r="U46" s="40"/>
    </row>
    <row r="47" spans="1:21" s="39" customFormat="1" x14ac:dyDescent="0.3">
      <c r="A47" s="32">
        <f>IF(H47&lt;&gt;"",1+MAX($A$6:A46),"")</f>
        <v>16</v>
      </c>
      <c r="B47" s="82"/>
      <c r="C47" s="71"/>
      <c r="D47" s="26" t="s">
        <v>133</v>
      </c>
      <c r="E47" s="34">
        <v>4</v>
      </c>
      <c r="F47" s="35">
        <v>0</v>
      </c>
      <c r="G47" s="36">
        <f>(1+F47)*E47</f>
        <v>4</v>
      </c>
      <c r="H47" s="37" t="s">
        <v>3</v>
      </c>
      <c r="I47" s="20">
        <v>18.7</v>
      </c>
      <c r="J47" s="20">
        <f t="shared" ref="J47:J48" si="42">I47*G47</f>
        <v>74.8</v>
      </c>
      <c r="K47" s="30">
        <v>0.32</v>
      </c>
      <c r="L47" s="20">
        <f t="shared" ref="L47:L48" si="43">$O$13</f>
        <v>102</v>
      </c>
      <c r="M47" s="31">
        <f t="shared" ref="M47:M48" si="44">K47*G47</f>
        <v>1.28</v>
      </c>
      <c r="N47" s="12">
        <f t="shared" ref="N47:N48" si="45">M47*L47</f>
        <v>130.56</v>
      </c>
      <c r="O47" s="12">
        <f t="shared" ref="O47:O48" si="46">N47+J47</f>
        <v>205.36</v>
      </c>
      <c r="P47" s="54"/>
      <c r="Q47" s="38"/>
      <c r="R47" s="38"/>
      <c r="U47" s="40"/>
    </row>
    <row r="48" spans="1:21" s="39" customFormat="1" x14ac:dyDescent="0.3">
      <c r="A48" s="32">
        <f>IF(H48&lt;&gt;"",1+MAX($A$6:A47),"")</f>
        <v>17</v>
      </c>
      <c r="B48" s="82"/>
      <c r="C48" s="71"/>
      <c r="D48" s="102" t="s">
        <v>131</v>
      </c>
      <c r="E48" s="34">
        <v>4</v>
      </c>
      <c r="F48" s="35">
        <v>0</v>
      </c>
      <c r="G48" s="36">
        <f>(1+F48)*E48</f>
        <v>4</v>
      </c>
      <c r="H48" s="37" t="s">
        <v>3</v>
      </c>
      <c r="I48" s="20">
        <v>26.55</v>
      </c>
      <c r="J48" s="20">
        <f t="shared" si="42"/>
        <v>106.2</v>
      </c>
      <c r="K48" s="30">
        <v>0.4</v>
      </c>
      <c r="L48" s="20">
        <f t="shared" si="43"/>
        <v>102</v>
      </c>
      <c r="M48" s="31">
        <f t="shared" si="44"/>
        <v>1.6</v>
      </c>
      <c r="N48" s="12">
        <f t="shared" si="45"/>
        <v>163.20000000000002</v>
      </c>
      <c r="O48" s="12">
        <f t="shared" si="46"/>
        <v>269.40000000000003</v>
      </c>
      <c r="P48" s="54"/>
      <c r="Q48" s="38"/>
      <c r="R48" s="38"/>
      <c r="U48" s="40"/>
    </row>
    <row r="49" spans="1:21" s="39" customFormat="1" x14ac:dyDescent="0.3">
      <c r="A49" s="32" t="str">
        <f>IF(H49&lt;&gt;"",1+MAX($A$6:A48),"")</f>
        <v/>
      </c>
      <c r="B49" s="82"/>
      <c r="C49" s="71"/>
      <c r="D49" s="26"/>
      <c r="E49" s="34"/>
      <c r="F49" s="35"/>
      <c r="G49" s="36"/>
      <c r="H49" s="37"/>
      <c r="I49" s="20"/>
      <c r="J49" s="20"/>
      <c r="K49" s="30"/>
      <c r="L49" s="20"/>
      <c r="M49" s="31"/>
      <c r="N49" s="12"/>
      <c r="O49" s="12"/>
      <c r="P49" s="54"/>
      <c r="Q49" s="38"/>
      <c r="R49" s="38"/>
      <c r="U49" s="40"/>
    </row>
    <row r="50" spans="1:21" s="39" customFormat="1" x14ac:dyDescent="0.3">
      <c r="A50" s="32" t="str">
        <f>IF(H50&lt;&gt;"",1+MAX($A$6:A49),"")</f>
        <v/>
      </c>
      <c r="B50" s="82"/>
      <c r="C50" s="71"/>
      <c r="D50" s="63" t="s">
        <v>134</v>
      </c>
      <c r="E50" s="34"/>
      <c r="F50" s="35"/>
      <c r="G50" s="36"/>
      <c r="H50" s="37"/>
      <c r="I50" s="20"/>
      <c r="J50" s="20"/>
      <c r="K50" s="30"/>
      <c r="L50" s="20"/>
      <c r="M50" s="31"/>
      <c r="N50" s="12"/>
      <c r="O50" s="12"/>
      <c r="P50" s="54"/>
      <c r="Q50" s="38"/>
      <c r="R50" s="38"/>
      <c r="U50" s="40"/>
    </row>
    <row r="51" spans="1:21" s="39" customFormat="1" x14ac:dyDescent="0.3">
      <c r="A51" s="32">
        <f>IF(H51&lt;&gt;"",1+MAX($A$6:A50),"")</f>
        <v>18</v>
      </c>
      <c r="B51" s="82"/>
      <c r="C51" s="71"/>
      <c r="D51" s="26" t="s">
        <v>133</v>
      </c>
      <c r="E51" s="34">
        <v>4</v>
      </c>
      <c r="F51" s="35">
        <v>0</v>
      </c>
      <c r="G51" s="36">
        <f>(1+F51)*E51</f>
        <v>4</v>
      </c>
      <c r="H51" s="37" t="s">
        <v>3</v>
      </c>
      <c r="I51" s="20">
        <v>18.7</v>
      </c>
      <c r="J51" s="20">
        <f t="shared" ref="J51" si="47">I51*G51</f>
        <v>74.8</v>
      </c>
      <c r="K51" s="30">
        <v>0.32</v>
      </c>
      <c r="L51" s="20">
        <f t="shared" ref="L51:L52" si="48">$O$13</f>
        <v>102</v>
      </c>
      <c r="M51" s="31">
        <f t="shared" ref="M51:M52" si="49">K51*G51</f>
        <v>1.28</v>
      </c>
      <c r="N51" s="12">
        <f t="shared" ref="N51:N52" si="50">M51*L51</f>
        <v>130.56</v>
      </c>
      <c r="O51" s="12">
        <f t="shared" ref="O51:O52" si="51">N51+J51</f>
        <v>205.36</v>
      </c>
      <c r="P51" s="54"/>
      <c r="Q51" s="38"/>
      <c r="R51" s="38"/>
      <c r="U51" s="40"/>
    </row>
    <row r="52" spans="1:21" s="39" customFormat="1" x14ac:dyDescent="0.3">
      <c r="A52" s="32">
        <f>IF(H52&lt;&gt;"",1+MAX($A$6:A51),"")</f>
        <v>19</v>
      </c>
      <c r="B52" s="82"/>
      <c r="C52" s="71"/>
      <c r="D52" s="102" t="s">
        <v>131</v>
      </c>
      <c r="E52" s="34">
        <v>4</v>
      </c>
      <c r="F52" s="35">
        <v>0</v>
      </c>
      <c r="G52" s="36">
        <f>(1+F52)*E52</f>
        <v>4</v>
      </c>
      <c r="H52" s="37" t="s">
        <v>3</v>
      </c>
      <c r="I52" s="20">
        <v>26.55</v>
      </c>
      <c r="J52" s="20">
        <f t="shared" ref="J52" si="52">I52*G52</f>
        <v>106.2</v>
      </c>
      <c r="K52" s="30">
        <v>0.4</v>
      </c>
      <c r="L52" s="20">
        <f t="shared" si="48"/>
        <v>102</v>
      </c>
      <c r="M52" s="31">
        <f t="shared" si="49"/>
        <v>1.6</v>
      </c>
      <c r="N52" s="12">
        <f t="shared" si="50"/>
        <v>163.20000000000002</v>
      </c>
      <c r="O52" s="12">
        <f t="shared" si="51"/>
        <v>269.40000000000003</v>
      </c>
      <c r="P52" s="54"/>
      <c r="Q52" s="38"/>
      <c r="R52" s="38"/>
      <c r="U52" s="40"/>
    </row>
    <row r="53" spans="1:21" s="39" customFormat="1" x14ac:dyDescent="0.3">
      <c r="A53" s="32" t="str">
        <f>IF(H53&lt;&gt;"",1+MAX($A$6:A52),"")</f>
        <v/>
      </c>
      <c r="B53" s="82"/>
      <c r="C53" s="71"/>
      <c r="D53" s="26"/>
      <c r="E53" s="34"/>
      <c r="F53" s="35"/>
      <c r="G53" s="36"/>
      <c r="H53" s="37"/>
      <c r="I53" s="20"/>
      <c r="J53" s="20"/>
      <c r="K53" s="30"/>
      <c r="L53" s="20"/>
      <c r="M53" s="31"/>
      <c r="N53" s="12"/>
      <c r="O53" s="12"/>
      <c r="P53" s="54"/>
      <c r="Q53" s="38"/>
      <c r="R53" s="38"/>
      <c r="U53" s="40"/>
    </row>
    <row r="54" spans="1:21" s="39" customFormat="1" x14ac:dyDescent="0.3">
      <c r="A54" s="32" t="str">
        <f>IF(H54&lt;&gt;"",1+MAX($A$6:A53),"")</f>
        <v/>
      </c>
      <c r="B54" s="82"/>
      <c r="C54" s="71"/>
      <c r="D54" s="63" t="s">
        <v>54</v>
      </c>
      <c r="E54" s="34"/>
      <c r="F54" s="35"/>
      <c r="G54" s="36"/>
      <c r="H54" s="37"/>
      <c r="I54" s="20"/>
      <c r="J54" s="20"/>
      <c r="K54" s="30"/>
      <c r="L54" s="20"/>
      <c r="M54" s="31"/>
      <c r="N54" s="12"/>
      <c r="O54" s="12"/>
      <c r="P54" s="54"/>
      <c r="Q54" s="38"/>
      <c r="R54" s="38"/>
      <c r="U54" s="40"/>
    </row>
    <row r="55" spans="1:21" s="39" customFormat="1" x14ac:dyDescent="0.3">
      <c r="A55" s="32" t="str">
        <f>IF(H55&lt;&gt;"",1+MAX($A$6:A54),"")</f>
        <v/>
      </c>
      <c r="B55" s="82"/>
      <c r="C55" s="71"/>
      <c r="D55" s="26" t="s">
        <v>135</v>
      </c>
      <c r="E55" s="34"/>
      <c r="F55" s="35"/>
      <c r="G55" s="36"/>
      <c r="H55" s="37"/>
      <c r="I55" s="20"/>
      <c r="J55" s="20"/>
      <c r="K55" s="30"/>
      <c r="L55" s="20"/>
      <c r="M55" s="31"/>
      <c r="N55" s="12"/>
      <c r="O55" s="12"/>
      <c r="P55" s="54"/>
      <c r="Q55" s="38"/>
      <c r="R55" s="38"/>
      <c r="U55" s="40"/>
    </row>
    <row r="56" spans="1:21" s="39" customFormat="1" x14ac:dyDescent="0.3">
      <c r="A56" s="32">
        <f>IF(H56&lt;&gt;"",1+MAX($A$6:A55),"")</f>
        <v>20</v>
      </c>
      <c r="B56" s="82"/>
      <c r="C56" s="71"/>
      <c r="D56" s="102" t="s">
        <v>127</v>
      </c>
      <c r="E56" s="34">
        <v>6</v>
      </c>
      <c r="F56" s="35">
        <v>0</v>
      </c>
      <c r="G56" s="36">
        <f>(1+F56)*E56</f>
        <v>6</v>
      </c>
      <c r="H56" s="37" t="s">
        <v>3</v>
      </c>
      <c r="I56" s="20">
        <v>16.34</v>
      </c>
      <c r="J56" s="20">
        <f t="shared" ref="J56:J58" si="53">I56*G56</f>
        <v>98.039999999999992</v>
      </c>
      <c r="K56" s="30">
        <v>0.13200000000000001</v>
      </c>
      <c r="L56" s="20">
        <f t="shared" ref="L56:L58" si="54">$O$13</f>
        <v>102</v>
      </c>
      <c r="M56" s="31">
        <f t="shared" ref="M56:M58" si="55">K56*G56</f>
        <v>0.79200000000000004</v>
      </c>
      <c r="N56" s="12">
        <f t="shared" ref="N56:N58" si="56">M56*L56</f>
        <v>80.784000000000006</v>
      </c>
      <c r="O56" s="12">
        <f t="shared" ref="O56:O58" si="57">N56+J56</f>
        <v>178.82400000000001</v>
      </c>
      <c r="P56" s="54"/>
      <c r="Q56" s="38"/>
      <c r="R56" s="38"/>
      <c r="U56" s="40"/>
    </row>
    <row r="57" spans="1:21" s="39" customFormat="1" x14ac:dyDescent="0.3">
      <c r="A57" s="32">
        <f>IF(H57&lt;&gt;"",1+MAX($A$6:A56),"")</f>
        <v>21</v>
      </c>
      <c r="B57" s="82"/>
      <c r="C57" s="71"/>
      <c r="D57" s="102" t="s">
        <v>128</v>
      </c>
      <c r="E57" s="34">
        <v>6</v>
      </c>
      <c r="F57" s="35">
        <v>0</v>
      </c>
      <c r="G57" s="36">
        <f>(1+F57)*E57</f>
        <v>6</v>
      </c>
      <c r="H57" s="37" t="s">
        <v>3</v>
      </c>
      <c r="I57" s="20">
        <v>42</v>
      </c>
      <c r="J57" s="20">
        <f t="shared" si="53"/>
        <v>252</v>
      </c>
      <c r="K57" s="30">
        <v>0.28699999999999998</v>
      </c>
      <c r="L57" s="20">
        <f t="shared" si="54"/>
        <v>102</v>
      </c>
      <c r="M57" s="31">
        <f t="shared" si="55"/>
        <v>1.722</v>
      </c>
      <c r="N57" s="12">
        <f t="shared" si="56"/>
        <v>175.64400000000001</v>
      </c>
      <c r="O57" s="12">
        <f t="shared" si="57"/>
        <v>427.64400000000001</v>
      </c>
      <c r="P57" s="54"/>
      <c r="Q57" s="38"/>
      <c r="R57" s="38"/>
      <c r="U57" s="40"/>
    </row>
    <row r="58" spans="1:21" s="39" customFormat="1" x14ac:dyDescent="0.3">
      <c r="A58" s="32">
        <f>IF(H58&lt;&gt;"",1+MAX($A$6:A57),"")</f>
        <v>22</v>
      </c>
      <c r="B58" s="82"/>
      <c r="C58" s="71"/>
      <c r="D58" s="102" t="s">
        <v>129</v>
      </c>
      <c r="E58" s="34">
        <v>6</v>
      </c>
      <c r="F58" s="35">
        <v>0</v>
      </c>
      <c r="G58" s="36">
        <f>(1+F58)*E58</f>
        <v>6</v>
      </c>
      <c r="H58" s="37" t="s">
        <v>3</v>
      </c>
      <c r="I58" s="20">
        <v>76</v>
      </c>
      <c r="J58" s="20">
        <f t="shared" si="53"/>
        <v>456</v>
      </c>
      <c r="K58" s="30">
        <v>0.5</v>
      </c>
      <c r="L58" s="20">
        <f t="shared" si="54"/>
        <v>102</v>
      </c>
      <c r="M58" s="31">
        <f t="shared" si="55"/>
        <v>3</v>
      </c>
      <c r="N58" s="12">
        <f t="shared" si="56"/>
        <v>306</v>
      </c>
      <c r="O58" s="12">
        <f t="shared" si="57"/>
        <v>762</v>
      </c>
      <c r="P58" s="54"/>
      <c r="Q58" s="38"/>
      <c r="R58" s="38"/>
      <c r="U58" s="40"/>
    </row>
    <row r="59" spans="1:21" s="39" customFormat="1" x14ac:dyDescent="0.3">
      <c r="A59" s="32" t="str">
        <f>IF(H59&lt;&gt;"",1+MAX($A$6:A58),"")</f>
        <v/>
      </c>
      <c r="B59" s="82"/>
      <c r="C59" s="71"/>
      <c r="D59" s="26" t="s">
        <v>136</v>
      </c>
      <c r="E59" s="34"/>
      <c r="F59" s="35"/>
      <c r="G59" s="36"/>
      <c r="H59" s="37"/>
      <c r="I59" s="20"/>
      <c r="J59" s="20"/>
      <c r="K59" s="30"/>
      <c r="L59" s="20"/>
      <c r="M59" s="31"/>
      <c r="N59" s="12"/>
      <c r="O59" s="12"/>
      <c r="P59" s="54"/>
      <c r="Q59" s="38"/>
      <c r="R59" s="38"/>
      <c r="U59" s="40"/>
    </row>
    <row r="60" spans="1:21" s="39" customFormat="1" x14ac:dyDescent="0.3">
      <c r="A60" s="32">
        <f>IF(H60&lt;&gt;"",1+MAX($A$6:A59),"")</f>
        <v>23</v>
      </c>
      <c r="B60" s="82"/>
      <c r="C60" s="71"/>
      <c r="D60" s="102" t="s">
        <v>127</v>
      </c>
      <c r="E60" s="34">
        <v>4</v>
      </c>
      <c r="F60" s="35">
        <v>0</v>
      </c>
      <c r="G60" s="36">
        <f>(1+F60)*E60</f>
        <v>4</v>
      </c>
      <c r="H60" s="37" t="s">
        <v>3</v>
      </c>
      <c r="I60" s="20">
        <v>16.34</v>
      </c>
      <c r="J60" s="20">
        <f t="shared" ref="J60:J62" si="58">I60*G60</f>
        <v>65.36</v>
      </c>
      <c r="K60" s="30">
        <v>0.13200000000000001</v>
      </c>
      <c r="L60" s="20">
        <f t="shared" ref="L60:L62" si="59">$O$13</f>
        <v>102</v>
      </c>
      <c r="M60" s="31">
        <f t="shared" ref="M60:M62" si="60">K60*G60</f>
        <v>0.52800000000000002</v>
      </c>
      <c r="N60" s="12">
        <f t="shared" ref="N60:N62" si="61">M60*L60</f>
        <v>53.856000000000002</v>
      </c>
      <c r="O60" s="12">
        <f t="shared" ref="O60:O62" si="62">N60+J60</f>
        <v>119.21600000000001</v>
      </c>
      <c r="P60" s="54"/>
      <c r="Q60" s="38"/>
      <c r="R60" s="38"/>
      <c r="U60" s="40"/>
    </row>
    <row r="61" spans="1:21" s="39" customFormat="1" x14ac:dyDescent="0.3">
      <c r="A61" s="32">
        <f>IF(H61&lt;&gt;"",1+MAX($A$6:A60),"")</f>
        <v>24</v>
      </c>
      <c r="B61" s="82"/>
      <c r="C61" s="71"/>
      <c r="D61" s="102" t="s">
        <v>128</v>
      </c>
      <c r="E61" s="34">
        <v>4</v>
      </c>
      <c r="F61" s="35">
        <v>0</v>
      </c>
      <c r="G61" s="36">
        <f>(1+F61)*E61</f>
        <v>4</v>
      </c>
      <c r="H61" s="37" t="s">
        <v>3</v>
      </c>
      <c r="I61" s="20">
        <v>42</v>
      </c>
      <c r="J61" s="20">
        <f t="shared" si="58"/>
        <v>168</v>
      </c>
      <c r="K61" s="30">
        <v>0.28699999999999998</v>
      </c>
      <c r="L61" s="20">
        <f t="shared" si="59"/>
        <v>102</v>
      </c>
      <c r="M61" s="31">
        <f t="shared" si="60"/>
        <v>1.1479999999999999</v>
      </c>
      <c r="N61" s="12">
        <f t="shared" si="61"/>
        <v>117.09599999999999</v>
      </c>
      <c r="O61" s="12">
        <f t="shared" si="62"/>
        <v>285.096</v>
      </c>
      <c r="P61" s="54"/>
      <c r="Q61" s="38"/>
      <c r="R61" s="38"/>
      <c r="U61" s="40"/>
    </row>
    <row r="62" spans="1:21" s="39" customFormat="1" x14ac:dyDescent="0.3">
      <c r="A62" s="32">
        <f>IF(H62&lt;&gt;"",1+MAX($A$6:A61),"")</f>
        <v>25</v>
      </c>
      <c r="B62" s="82"/>
      <c r="C62" s="71"/>
      <c r="D62" s="102" t="s">
        <v>129</v>
      </c>
      <c r="E62" s="34">
        <v>4</v>
      </c>
      <c r="F62" s="35">
        <v>0</v>
      </c>
      <c r="G62" s="36">
        <f>(1+F62)*E62</f>
        <v>4</v>
      </c>
      <c r="H62" s="37" t="s">
        <v>3</v>
      </c>
      <c r="I62" s="20">
        <v>76</v>
      </c>
      <c r="J62" s="20">
        <f t="shared" si="58"/>
        <v>304</v>
      </c>
      <c r="K62" s="30">
        <v>0.5</v>
      </c>
      <c r="L62" s="20">
        <f t="shared" si="59"/>
        <v>102</v>
      </c>
      <c r="M62" s="31">
        <f t="shared" si="60"/>
        <v>2</v>
      </c>
      <c r="N62" s="12">
        <f t="shared" si="61"/>
        <v>204</v>
      </c>
      <c r="O62" s="12">
        <f t="shared" si="62"/>
        <v>508</v>
      </c>
      <c r="P62" s="54"/>
      <c r="Q62" s="38"/>
      <c r="R62" s="38"/>
      <c r="U62" s="40"/>
    </row>
    <row r="63" spans="1:21" s="39" customFormat="1" x14ac:dyDescent="0.3">
      <c r="A63" s="32" t="str">
        <f>IF(H63&lt;&gt;"",1+MAX($A$6:A62),"")</f>
        <v/>
      </c>
      <c r="B63" s="82"/>
      <c r="C63" s="71"/>
      <c r="D63" s="26"/>
      <c r="E63" s="34"/>
      <c r="F63" s="35"/>
      <c r="G63" s="36"/>
      <c r="H63" s="37"/>
      <c r="I63" s="20"/>
      <c r="J63" s="20"/>
      <c r="K63" s="30"/>
      <c r="L63" s="20"/>
      <c r="M63" s="31"/>
      <c r="N63" s="12"/>
      <c r="O63" s="12"/>
      <c r="P63" s="54"/>
      <c r="Q63" s="38"/>
      <c r="R63" s="38"/>
      <c r="U63" s="40"/>
    </row>
    <row r="64" spans="1:21" s="39" customFormat="1" x14ac:dyDescent="0.3">
      <c r="A64" s="32" t="str">
        <f>IF(H64&lt;&gt;"",1+MAX($A$6:A63),"")</f>
        <v/>
      </c>
      <c r="B64" s="82"/>
      <c r="C64" s="71" t="s">
        <v>38</v>
      </c>
      <c r="D64" s="78" t="s">
        <v>59</v>
      </c>
      <c r="E64" s="34"/>
      <c r="F64" s="35"/>
      <c r="G64" s="36"/>
      <c r="H64" s="37"/>
      <c r="I64" s="20"/>
      <c r="J64" s="20"/>
      <c r="K64" s="30"/>
      <c r="L64" s="20"/>
      <c r="M64" s="31"/>
      <c r="N64" s="12"/>
      <c r="O64" s="12"/>
      <c r="P64" s="54"/>
      <c r="Q64" s="38"/>
      <c r="R64" s="38"/>
      <c r="U64" s="40"/>
    </row>
    <row r="65" spans="1:21" s="39" customFormat="1" x14ac:dyDescent="0.3">
      <c r="A65" s="32" t="str">
        <f>IF(H65&lt;&gt;"",1+MAX($A$6:A64),"")</f>
        <v/>
      </c>
      <c r="B65" s="113" t="s">
        <v>116</v>
      </c>
      <c r="C65" s="73" t="s">
        <v>39</v>
      </c>
      <c r="D65" s="63" t="s">
        <v>138</v>
      </c>
      <c r="E65" s="34"/>
      <c r="F65" s="35"/>
      <c r="G65" s="36"/>
      <c r="H65" s="37"/>
      <c r="I65" s="20"/>
      <c r="J65" s="20"/>
      <c r="K65" s="30"/>
      <c r="L65" s="20"/>
      <c r="M65" s="31"/>
      <c r="N65" s="12"/>
      <c r="O65" s="12"/>
      <c r="P65" s="54"/>
      <c r="Q65" s="38"/>
      <c r="R65" s="38"/>
      <c r="U65" s="40"/>
    </row>
    <row r="66" spans="1:21" s="39" customFormat="1" x14ac:dyDescent="0.3">
      <c r="A66" s="32">
        <f>IF(H66&lt;&gt;"",1+MAX($A$6:A65),"")</f>
        <v>26</v>
      </c>
      <c r="B66" s="113"/>
      <c r="C66" s="71"/>
      <c r="D66" s="26" t="s">
        <v>61</v>
      </c>
      <c r="E66" s="34">
        <v>1</v>
      </c>
      <c r="F66" s="35">
        <v>0</v>
      </c>
      <c r="G66" s="36">
        <f t="shared" ref="G66:G78" si="63">(1+F66)*E66</f>
        <v>1</v>
      </c>
      <c r="H66" s="37" t="s">
        <v>3</v>
      </c>
      <c r="I66" s="20">
        <v>79.531999999999996</v>
      </c>
      <c r="J66" s="20">
        <f t="shared" ref="J66:J70" si="64">I66*G66</f>
        <v>79.531999999999996</v>
      </c>
      <c r="K66" s="30">
        <v>0.58699999999999997</v>
      </c>
      <c r="L66" s="20">
        <f t="shared" ref="L66:L78" si="65">$O$13</f>
        <v>102</v>
      </c>
      <c r="M66" s="31">
        <f t="shared" ref="M66:M78" si="66">K66*G66</f>
        <v>0.58699999999999997</v>
      </c>
      <c r="N66" s="12">
        <f t="shared" ref="N66:N78" si="67">M66*L66</f>
        <v>59.873999999999995</v>
      </c>
      <c r="O66" s="12">
        <f t="shared" ref="O66:O78" si="68">N66+J66</f>
        <v>139.40600000000001</v>
      </c>
      <c r="P66" s="54"/>
      <c r="Q66" s="38"/>
      <c r="R66" s="38"/>
      <c r="U66" s="40"/>
    </row>
    <row r="67" spans="1:21" s="39" customFormat="1" x14ac:dyDescent="0.3">
      <c r="A67" s="32">
        <f>IF(H67&lt;&gt;"",1+MAX($A$6:A66),"")</f>
        <v>27</v>
      </c>
      <c r="B67" s="113"/>
      <c r="C67" s="71"/>
      <c r="D67" s="26" t="s">
        <v>62</v>
      </c>
      <c r="E67" s="34">
        <v>2</v>
      </c>
      <c r="F67" s="35">
        <v>0</v>
      </c>
      <c r="G67" s="36">
        <f t="shared" si="63"/>
        <v>2</v>
      </c>
      <c r="H67" s="37" t="s">
        <v>3</v>
      </c>
      <c r="I67" s="20">
        <v>75.94987399999998</v>
      </c>
      <c r="J67" s="20">
        <f t="shared" si="64"/>
        <v>151.89974799999996</v>
      </c>
      <c r="K67" s="30">
        <v>0.6</v>
      </c>
      <c r="L67" s="20">
        <f t="shared" si="65"/>
        <v>102</v>
      </c>
      <c r="M67" s="31">
        <f t="shared" si="66"/>
        <v>1.2</v>
      </c>
      <c r="N67" s="12">
        <f t="shared" si="67"/>
        <v>122.39999999999999</v>
      </c>
      <c r="O67" s="12">
        <f t="shared" si="68"/>
        <v>274.29974799999997</v>
      </c>
      <c r="P67" s="54"/>
      <c r="Q67" s="38"/>
      <c r="R67" s="38"/>
      <c r="U67" s="40"/>
    </row>
    <row r="68" spans="1:21" s="39" customFormat="1" x14ac:dyDescent="0.3">
      <c r="A68" s="32">
        <f>IF(H68&lt;&gt;"",1+MAX($A$6:A67),"")</f>
        <v>28</v>
      </c>
      <c r="B68" s="113"/>
      <c r="C68" s="71"/>
      <c r="D68" s="26" t="s">
        <v>63</v>
      </c>
      <c r="E68" s="34">
        <v>1</v>
      </c>
      <c r="F68" s="35">
        <v>0</v>
      </c>
      <c r="G68" s="36">
        <f t="shared" si="63"/>
        <v>1</v>
      </c>
      <c r="H68" s="37" t="s">
        <v>3</v>
      </c>
      <c r="I68" s="20">
        <v>146.67399999999998</v>
      </c>
      <c r="J68" s="20">
        <f t="shared" si="64"/>
        <v>146.67399999999998</v>
      </c>
      <c r="K68" s="30">
        <v>0.78700000000000003</v>
      </c>
      <c r="L68" s="20">
        <f t="shared" si="65"/>
        <v>102</v>
      </c>
      <c r="M68" s="31">
        <f t="shared" si="66"/>
        <v>0.78700000000000003</v>
      </c>
      <c r="N68" s="12">
        <f t="shared" si="67"/>
        <v>80.274000000000001</v>
      </c>
      <c r="O68" s="12">
        <f t="shared" si="68"/>
        <v>226.94799999999998</v>
      </c>
      <c r="P68" s="54"/>
      <c r="Q68" s="38"/>
      <c r="R68" s="38"/>
      <c r="U68" s="40"/>
    </row>
    <row r="69" spans="1:21" s="39" customFormat="1" x14ac:dyDescent="0.3">
      <c r="A69" s="32">
        <f>IF(H69&lt;&gt;"",1+MAX($A$6:A68),"")</f>
        <v>29</v>
      </c>
      <c r="B69" s="113"/>
      <c r="C69" s="71"/>
      <c r="D69" s="26" t="s">
        <v>64</v>
      </c>
      <c r="E69" s="34">
        <v>4</v>
      </c>
      <c r="F69" s="35">
        <v>0</v>
      </c>
      <c r="G69" s="36">
        <f t="shared" si="63"/>
        <v>4</v>
      </c>
      <c r="H69" s="37" t="s">
        <v>3</v>
      </c>
      <c r="I69" s="20">
        <v>90.588599999999985</v>
      </c>
      <c r="J69" s="20">
        <f t="shared" si="64"/>
        <v>362.35439999999994</v>
      </c>
      <c r="K69" s="30">
        <v>0.45</v>
      </c>
      <c r="L69" s="20">
        <f t="shared" si="65"/>
        <v>102</v>
      </c>
      <c r="M69" s="31">
        <f t="shared" si="66"/>
        <v>1.8</v>
      </c>
      <c r="N69" s="12">
        <f t="shared" si="67"/>
        <v>183.6</v>
      </c>
      <c r="O69" s="12">
        <f t="shared" si="68"/>
        <v>545.95439999999996</v>
      </c>
      <c r="P69" s="54"/>
      <c r="Q69" s="38"/>
      <c r="R69" s="38"/>
      <c r="U69" s="40"/>
    </row>
    <row r="70" spans="1:21" s="39" customFormat="1" x14ac:dyDescent="0.3">
      <c r="A70" s="32">
        <f>IF(H70&lt;&gt;"",1+MAX($A$6:A69),"")</f>
        <v>30</v>
      </c>
      <c r="B70" s="113"/>
      <c r="C70" s="71"/>
      <c r="D70" s="26" t="s">
        <v>65</v>
      </c>
      <c r="E70" s="34">
        <v>3</v>
      </c>
      <c r="F70" s="35">
        <v>0</v>
      </c>
      <c r="G70" s="36">
        <f t="shared" si="63"/>
        <v>3</v>
      </c>
      <c r="H70" s="37" t="s">
        <v>3</v>
      </c>
      <c r="I70" s="20">
        <v>103.83999999999999</v>
      </c>
      <c r="J70" s="20">
        <f t="shared" si="64"/>
        <v>311.52</v>
      </c>
      <c r="K70" s="30">
        <v>0.64300000000000002</v>
      </c>
      <c r="L70" s="20">
        <f t="shared" si="65"/>
        <v>102</v>
      </c>
      <c r="M70" s="31">
        <f t="shared" si="66"/>
        <v>1.929</v>
      </c>
      <c r="N70" s="12">
        <f t="shared" si="67"/>
        <v>196.75800000000001</v>
      </c>
      <c r="O70" s="12">
        <f t="shared" si="68"/>
        <v>508.27800000000002</v>
      </c>
      <c r="P70" s="54"/>
      <c r="Q70" s="38"/>
      <c r="R70" s="38"/>
      <c r="U70" s="40"/>
    </row>
    <row r="71" spans="1:21" s="39" customFormat="1" x14ac:dyDescent="0.3">
      <c r="A71" s="32">
        <f>IF(H71&lt;&gt;"",1+MAX($A$6:A70),"")</f>
        <v>31</v>
      </c>
      <c r="B71" s="113"/>
      <c r="C71" s="71"/>
      <c r="D71" s="26" t="s">
        <v>66</v>
      </c>
      <c r="E71" s="34">
        <v>1</v>
      </c>
      <c r="F71" s="35">
        <v>0</v>
      </c>
      <c r="G71" s="36">
        <f t="shared" si="63"/>
        <v>1</v>
      </c>
      <c r="H71" s="37" t="s">
        <v>3</v>
      </c>
      <c r="I71" s="20">
        <v>73.513999999999996</v>
      </c>
      <c r="J71" s="20">
        <f t="shared" ref="J71:J78" si="69">I71*G71</f>
        <v>73.513999999999996</v>
      </c>
      <c r="K71" s="30">
        <v>0.54</v>
      </c>
      <c r="L71" s="20">
        <f t="shared" si="65"/>
        <v>102</v>
      </c>
      <c r="M71" s="31">
        <f t="shared" si="66"/>
        <v>0.54</v>
      </c>
      <c r="N71" s="12">
        <f t="shared" si="67"/>
        <v>55.080000000000005</v>
      </c>
      <c r="O71" s="12">
        <f t="shared" si="68"/>
        <v>128.59399999999999</v>
      </c>
      <c r="P71" s="54"/>
      <c r="Q71" s="38"/>
      <c r="R71" s="38"/>
      <c r="U71" s="40"/>
    </row>
    <row r="72" spans="1:21" s="39" customFormat="1" x14ac:dyDescent="0.3">
      <c r="A72" s="32">
        <f>IF(H72&lt;&gt;"",1+MAX($A$6:A71),"")</f>
        <v>32</v>
      </c>
      <c r="B72" s="113"/>
      <c r="C72" s="71"/>
      <c r="D72" s="26" t="s">
        <v>67</v>
      </c>
      <c r="E72" s="34">
        <v>3</v>
      </c>
      <c r="F72" s="35">
        <v>0</v>
      </c>
      <c r="G72" s="36">
        <f t="shared" si="63"/>
        <v>3</v>
      </c>
      <c r="H72" s="37" t="s">
        <v>3</v>
      </c>
      <c r="I72" s="20">
        <v>73.513999999999996</v>
      </c>
      <c r="J72" s="20">
        <f t="shared" si="69"/>
        <v>220.54199999999997</v>
      </c>
      <c r="K72" s="30">
        <v>0.54</v>
      </c>
      <c r="L72" s="20">
        <f t="shared" si="65"/>
        <v>102</v>
      </c>
      <c r="M72" s="31">
        <f t="shared" si="66"/>
        <v>1.62</v>
      </c>
      <c r="N72" s="12">
        <f t="shared" si="67"/>
        <v>165.24</v>
      </c>
      <c r="O72" s="12">
        <f t="shared" si="68"/>
        <v>385.78199999999998</v>
      </c>
      <c r="P72" s="54"/>
      <c r="Q72" s="38"/>
      <c r="R72" s="38"/>
      <c r="U72" s="40"/>
    </row>
    <row r="73" spans="1:21" s="39" customFormat="1" x14ac:dyDescent="0.3">
      <c r="A73" s="32">
        <f>IF(H73&lt;&gt;"",1+MAX($A$6:A72),"")</f>
        <v>33</v>
      </c>
      <c r="B73" s="113"/>
      <c r="C73" s="71"/>
      <c r="D73" s="26" t="s">
        <v>68</v>
      </c>
      <c r="E73" s="34">
        <v>1</v>
      </c>
      <c r="F73" s="35">
        <v>0</v>
      </c>
      <c r="G73" s="36">
        <f t="shared" si="63"/>
        <v>1</v>
      </c>
      <c r="H73" s="37" t="s">
        <v>3</v>
      </c>
      <c r="I73" s="20">
        <v>120.71399999999998</v>
      </c>
      <c r="J73" s="20">
        <f t="shared" si="69"/>
        <v>120.71399999999998</v>
      </c>
      <c r="K73" s="30">
        <v>0.77800000000000002</v>
      </c>
      <c r="L73" s="20">
        <f t="shared" si="65"/>
        <v>102</v>
      </c>
      <c r="M73" s="31">
        <f t="shared" si="66"/>
        <v>0.77800000000000002</v>
      </c>
      <c r="N73" s="12">
        <f t="shared" si="67"/>
        <v>79.356000000000009</v>
      </c>
      <c r="O73" s="12">
        <f t="shared" si="68"/>
        <v>200.07</v>
      </c>
      <c r="P73" s="54"/>
      <c r="Q73" s="38"/>
      <c r="R73" s="38"/>
      <c r="U73" s="40"/>
    </row>
    <row r="74" spans="1:21" s="39" customFormat="1" x14ac:dyDescent="0.3">
      <c r="A74" s="32">
        <f>IF(H74&lt;&gt;"",1+MAX($A$6:A73),"")</f>
        <v>34</v>
      </c>
      <c r="B74" s="113"/>
      <c r="C74" s="71"/>
      <c r="D74" s="26" t="s">
        <v>69</v>
      </c>
      <c r="E74" s="34">
        <v>3</v>
      </c>
      <c r="F74" s="35">
        <v>0</v>
      </c>
      <c r="G74" s="36">
        <f t="shared" si="63"/>
        <v>3</v>
      </c>
      <c r="H74" s="37" t="s">
        <v>3</v>
      </c>
      <c r="I74" s="20">
        <v>49.913999999999994</v>
      </c>
      <c r="J74" s="20">
        <f t="shared" si="69"/>
        <v>149.74199999999999</v>
      </c>
      <c r="K74" s="30">
        <v>0.32</v>
      </c>
      <c r="L74" s="20">
        <f t="shared" si="65"/>
        <v>102</v>
      </c>
      <c r="M74" s="31">
        <f t="shared" si="66"/>
        <v>0.96</v>
      </c>
      <c r="N74" s="12">
        <f t="shared" si="67"/>
        <v>97.92</v>
      </c>
      <c r="O74" s="12">
        <f t="shared" si="68"/>
        <v>247.66199999999998</v>
      </c>
      <c r="P74" s="54"/>
      <c r="Q74" s="38"/>
      <c r="R74" s="38"/>
      <c r="U74" s="40"/>
    </row>
    <row r="75" spans="1:21" s="39" customFormat="1" x14ac:dyDescent="0.3">
      <c r="A75" s="32">
        <f>IF(H75&lt;&gt;"",1+MAX($A$6:A74),"")</f>
        <v>35</v>
      </c>
      <c r="B75" s="113"/>
      <c r="C75" s="71"/>
      <c r="D75" s="26" t="s">
        <v>70</v>
      </c>
      <c r="E75" s="34">
        <v>2</v>
      </c>
      <c r="F75" s="35">
        <v>0</v>
      </c>
      <c r="G75" s="36">
        <f t="shared" si="63"/>
        <v>2</v>
      </c>
      <c r="H75" s="37" t="s">
        <v>3</v>
      </c>
      <c r="I75" s="20">
        <v>44.368000000000002</v>
      </c>
      <c r="J75" s="20">
        <f t="shared" si="69"/>
        <v>88.736000000000004</v>
      </c>
      <c r="K75" s="30">
        <v>0.312</v>
      </c>
      <c r="L75" s="20">
        <f t="shared" si="65"/>
        <v>102</v>
      </c>
      <c r="M75" s="31">
        <f t="shared" si="66"/>
        <v>0.624</v>
      </c>
      <c r="N75" s="12">
        <f t="shared" si="67"/>
        <v>63.648000000000003</v>
      </c>
      <c r="O75" s="12">
        <f t="shared" si="68"/>
        <v>152.38400000000001</v>
      </c>
      <c r="P75" s="54"/>
      <c r="Q75" s="38"/>
      <c r="R75" s="38"/>
      <c r="U75" s="40"/>
    </row>
    <row r="76" spans="1:21" s="39" customFormat="1" x14ac:dyDescent="0.3">
      <c r="A76" s="32">
        <f>IF(H76&lt;&gt;"",1+MAX($A$6:A75),"")</f>
        <v>36</v>
      </c>
      <c r="B76" s="113"/>
      <c r="C76" s="71"/>
      <c r="D76" s="26" t="s">
        <v>71</v>
      </c>
      <c r="E76" s="34">
        <v>14</v>
      </c>
      <c r="F76" s="35">
        <v>0</v>
      </c>
      <c r="G76" s="36">
        <f t="shared" si="63"/>
        <v>14</v>
      </c>
      <c r="H76" s="37" t="s">
        <v>3</v>
      </c>
      <c r="I76" s="20">
        <v>167.56</v>
      </c>
      <c r="J76" s="20">
        <f t="shared" si="69"/>
        <v>2345.84</v>
      </c>
      <c r="K76" s="30">
        <v>0.89200000000000002</v>
      </c>
      <c r="L76" s="20">
        <f t="shared" si="65"/>
        <v>102</v>
      </c>
      <c r="M76" s="31">
        <f t="shared" si="66"/>
        <v>12.488</v>
      </c>
      <c r="N76" s="12">
        <f t="shared" si="67"/>
        <v>1273.7759999999998</v>
      </c>
      <c r="O76" s="12">
        <f t="shared" si="68"/>
        <v>3619.616</v>
      </c>
      <c r="P76" s="54"/>
      <c r="Q76" s="38"/>
      <c r="R76" s="38"/>
      <c r="U76" s="40"/>
    </row>
    <row r="77" spans="1:21" s="39" customFormat="1" x14ac:dyDescent="0.3">
      <c r="A77" s="32">
        <f>IF(H77&lt;&gt;"",1+MAX($A$6:A76),"")</f>
        <v>37</v>
      </c>
      <c r="B77" s="113"/>
      <c r="C77" s="71"/>
      <c r="D77" s="26" t="s">
        <v>72</v>
      </c>
      <c r="E77" s="34">
        <v>4</v>
      </c>
      <c r="F77" s="35">
        <v>0</v>
      </c>
      <c r="G77" s="36">
        <f t="shared" si="63"/>
        <v>4</v>
      </c>
      <c r="H77" s="37" t="s">
        <v>3</v>
      </c>
      <c r="I77" s="20">
        <v>132.16</v>
      </c>
      <c r="J77" s="20">
        <f t="shared" si="69"/>
        <v>528.64</v>
      </c>
      <c r="K77" s="30">
        <v>0.89200000000000002</v>
      </c>
      <c r="L77" s="20">
        <f t="shared" si="65"/>
        <v>102</v>
      </c>
      <c r="M77" s="31">
        <f t="shared" si="66"/>
        <v>3.5680000000000001</v>
      </c>
      <c r="N77" s="12">
        <f t="shared" si="67"/>
        <v>363.93599999999998</v>
      </c>
      <c r="O77" s="12">
        <f t="shared" si="68"/>
        <v>892.57600000000002</v>
      </c>
      <c r="P77" s="54"/>
      <c r="Q77" s="38"/>
      <c r="R77" s="38"/>
      <c r="U77" s="40"/>
    </row>
    <row r="78" spans="1:21" s="39" customFormat="1" x14ac:dyDescent="0.3">
      <c r="A78" s="32">
        <f>IF(H78&lt;&gt;"",1+MAX($A$6:A77),"")</f>
        <v>38</v>
      </c>
      <c r="B78" s="113"/>
      <c r="C78" s="71"/>
      <c r="D78" s="26" t="s">
        <v>73</v>
      </c>
      <c r="E78" s="34">
        <v>6</v>
      </c>
      <c r="F78" s="35">
        <v>0</v>
      </c>
      <c r="G78" s="36">
        <f t="shared" si="63"/>
        <v>6</v>
      </c>
      <c r="H78" s="37" t="s">
        <v>3</v>
      </c>
      <c r="I78" s="20">
        <v>146.32</v>
      </c>
      <c r="J78" s="20">
        <f t="shared" si="69"/>
        <v>877.92</v>
      </c>
      <c r="K78" s="30">
        <v>0.68799999999999994</v>
      </c>
      <c r="L78" s="20">
        <f t="shared" si="65"/>
        <v>102</v>
      </c>
      <c r="M78" s="31">
        <f t="shared" si="66"/>
        <v>4.1280000000000001</v>
      </c>
      <c r="N78" s="12">
        <f t="shared" si="67"/>
        <v>421.05600000000004</v>
      </c>
      <c r="O78" s="12">
        <f t="shared" si="68"/>
        <v>1298.9760000000001</v>
      </c>
      <c r="P78" s="54"/>
      <c r="Q78" s="38"/>
      <c r="R78" s="38"/>
      <c r="U78" s="40"/>
    </row>
    <row r="79" spans="1:21" s="39" customFormat="1" x14ac:dyDescent="0.3">
      <c r="A79" s="32" t="str">
        <f>IF(H79&lt;&gt;"",1+MAX($A$6:A78),"")</f>
        <v/>
      </c>
      <c r="B79" s="113"/>
      <c r="C79" s="71"/>
      <c r="D79" s="26"/>
      <c r="E79" s="34"/>
      <c r="F79" s="35"/>
      <c r="G79" s="36"/>
      <c r="H79" s="37"/>
      <c r="I79" s="20"/>
      <c r="J79" s="20"/>
      <c r="K79" s="30"/>
      <c r="L79" s="20"/>
      <c r="M79" s="31"/>
      <c r="N79" s="12"/>
      <c r="O79" s="12"/>
      <c r="P79" s="54"/>
      <c r="Q79" s="38"/>
      <c r="R79" s="38"/>
      <c r="U79" s="40"/>
    </row>
    <row r="80" spans="1:21" s="39" customFormat="1" x14ac:dyDescent="0.3">
      <c r="A80" s="32" t="str">
        <f>IF(H80&lt;&gt;"",1+MAX($A$6:A79),"")</f>
        <v/>
      </c>
      <c r="B80" s="113"/>
      <c r="C80" s="71"/>
      <c r="D80" s="63" t="s">
        <v>139</v>
      </c>
      <c r="E80" s="34"/>
      <c r="F80" s="35"/>
      <c r="G80" s="36"/>
      <c r="H80" s="37"/>
      <c r="I80" s="20"/>
      <c r="J80" s="20"/>
      <c r="K80" s="30"/>
      <c r="L80" s="20"/>
      <c r="M80" s="31"/>
      <c r="N80" s="12"/>
      <c r="O80" s="12"/>
      <c r="P80" s="54"/>
      <c r="Q80" s="38"/>
      <c r="R80" s="38"/>
      <c r="U80" s="40"/>
    </row>
    <row r="81" spans="1:21" s="39" customFormat="1" x14ac:dyDescent="0.3">
      <c r="A81" s="32">
        <f>IF(H81&lt;&gt;"",1+MAX($A$6:A80),"")</f>
        <v>39</v>
      </c>
      <c r="B81" s="113"/>
      <c r="C81" s="71"/>
      <c r="D81" s="26" t="s">
        <v>74</v>
      </c>
      <c r="E81" s="34">
        <v>4</v>
      </c>
      <c r="F81" s="35">
        <v>0</v>
      </c>
      <c r="G81" s="36">
        <f>(1+F81)*E81</f>
        <v>4</v>
      </c>
      <c r="H81" s="37" t="s">
        <v>3</v>
      </c>
      <c r="I81" s="20">
        <v>220.93139999999997</v>
      </c>
      <c r="J81" s="20">
        <f t="shared" ref="J81:J83" si="70">I81*G81</f>
        <v>883.72559999999987</v>
      </c>
      <c r="K81" s="30">
        <v>1.44</v>
      </c>
      <c r="L81" s="20">
        <f t="shared" ref="L81:L83" si="71">$O$13</f>
        <v>102</v>
      </c>
      <c r="M81" s="31">
        <f t="shared" ref="M81:M83" si="72">K81*G81</f>
        <v>5.76</v>
      </c>
      <c r="N81" s="12">
        <f t="shared" ref="N81:N83" si="73">M81*L81</f>
        <v>587.52</v>
      </c>
      <c r="O81" s="12">
        <f t="shared" ref="O81:O83" si="74">N81+J81</f>
        <v>1471.2455999999997</v>
      </c>
      <c r="P81" s="54"/>
      <c r="Q81" s="38"/>
      <c r="R81" s="38"/>
      <c r="U81" s="40"/>
    </row>
    <row r="82" spans="1:21" s="39" customFormat="1" x14ac:dyDescent="0.3">
      <c r="A82" s="32">
        <f>IF(H82&lt;&gt;"",1+MAX($A$6:A81),"")</f>
        <v>40</v>
      </c>
      <c r="B82" s="113"/>
      <c r="C82" s="71"/>
      <c r="D82" s="26" t="s">
        <v>75</v>
      </c>
      <c r="E82" s="34">
        <v>1</v>
      </c>
      <c r="F82" s="35">
        <v>0</v>
      </c>
      <c r="G82" s="36">
        <f>(1+F82)*E82</f>
        <v>1</v>
      </c>
      <c r="H82" s="37" t="s">
        <v>3</v>
      </c>
      <c r="I82" s="20">
        <v>220.93139999999997</v>
      </c>
      <c r="J82" s="20">
        <f t="shared" si="70"/>
        <v>220.93139999999997</v>
      </c>
      <c r="K82" s="30">
        <v>1.44</v>
      </c>
      <c r="L82" s="20">
        <f t="shared" si="71"/>
        <v>102</v>
      </c>
      <c r="M82" s="31">
        <f t="shared" si="72"/>
        <v>1.44</v>
      </c>
      <c r="N82" s="12">
        <f t="shared" si="73"/>
        <v>146.88</v>
      </c>
      <c r="O82" s="12">
        <f t="shared" si="74"/>
        <v>367.81139999999994</v>
      </c>
      <c r="P82" s="54"/>
      <c r="Q82" s="38"/>
      <c r="R82" s="38"/>
      <c r="U82" s="40"/>
    </row>
    <row r="83" spans="1:21" s="39" customFormat="1" x14ac:dyDescent="0.3">
      <c r="A83" s="32">
        <f>IF(H83&lt;&gt;"",1+MAX($A$6:A82),"")</f>
        <v>41</v>
      </c>
      <c r="B83" s="113"/>
      <c r="C83" s="71"/>
      <c r="D83" s="26" t="s">
        <v>76</v>
      </c>
      <c r="E83" s="34">
        <v>2</v>
      </c>
      <c r="F83" s="35">
        <v>0</v>
      </c>
      <c r="G83" s="36">
        <f>(1+F83)*E83</f>
        <v>2</v>
      </c>
      <c r="H83" s="37" t="s">
        <v>3</v>
      </c>
      <c r="I83" s="20">
        <v>430.7</v>
      </c>
      <c r="J83" s="20">
        <f t="shared" si="70"/>
        <v>861.4</v>
      </c>
      <c r="K83" s="30">
        <v>2</v>
      </c>
      <c r="L83" s="20">
        <f t="shared" si="71"/>
        <v>102</v>
      </c>
      <c r="M83" s="31">
        <f t="shared" si="72"/>
        <v>4</v>
      </c>
      <c r="N83" s="12">
        <f t="shared" si="73"/>
        <v>408</v>
      </c>
      <c r="O83" s="12">
        <f t="shared" si="74"/>
        <v>1269.4000000000001</v>
      </c>
      <c r="P83" s="54"/>
      <c r="Q83" s="38"/>
      <c r="R83" s="38"/>
      <c r="U83" s="40"/>
    </row>
    <row r="84" spans="1:21" s="39" customFormat="1" x14ac:dyDescent="0.3">
      <c r="A84" s="32" t="str">
        <f>IF(H84&lt;&gt;"",1+MAX($A$6:A83),"")</f>
        <v/>
      </c>
      <c r="B84" s="113"/>
      <c r="C84" s="71"/>
      <c r="D84" s="26"/>
      <c r="E84" s="34"/>
      <c r="F84" s="35"/>
      <c r="G84" s="36"/>
      <c r="H84" s="37"/>
      <c r="I84" s="20"/>
      <c r="J84" s="20"/>
      <c r="K84" s="30"/>
      <c r="L84" s="20"/>
      <c r="M84" s="31"/>
      <c r="N84" s="12"/>
      <c r="O84" s="12"/>
      <c r="P84" s="54"/>
      <c r="Q84" s="38"/>
      <c r="R84" s="38"/>
      <c r="U84" s="40"/>
    </row>
    <row r="85" spans="1:21" s="39" customFormat="1" x14ac:dyDescent="0.3">
      <c r="A85" s="32" t="str">
        <f>IF(H85&lt;&gt;"",1+MAX($A$6:A84),"")</f>
        <v/>
      </c>
      <c r="B85" s="113"/>
      <c r="C85" s="71"/>
      <c r="D85" s="63" t="s">
        <v>140</v>
      </c>
      <c r="E85" s="34"/>
      <c r="F85" s="35"/>
      <c r="G85" s="36"/>
      <c r="H85" s="37"/>
      <c r="I85" s="20"/>
      <c r="J85" s="20"/>
      <c r="K85" s="30"/>
      <c r="L85" s="20"/>
      <c r="M85" s="31"/>
      <c r="N85" s="12"/>
      <c r="O85" s="12"/>
      <c r="P85" s="54"/>
      <c r="Q85" s="38"/>
      <c r="R85" s="38"/>
      <c r="U85" s="40"/>
    </row>
    <row r="86" spans="1:21" s="39" customFormat="1" x14ac:dyDescent="0.3">
      <c r="A86" s="32">
        <f>IF(H86&lt;&gt;"",1+MAX($A$6:A85),"")</f>
        <v>42</v>
      </c>
      <c r="B86" s="113"/>
      <c r="C86" s="71"/>
      <c r="D86" s="26" t="s">
        <v>74</v>
      </c>
      <c r="E86" s="34">
        <v>6</v>
      </c>
      <c r="F86" s="35">
        <v>0</v>
      </c>
      <c r="G86" s="36">
        <f>(1+F86)*E86</f>
        <v>6</v>
      </c>
      <c r="H86" s="37" t="s">
        <v>3</v>
      </c>
      <c r="I86" s="20">
        <v>220.93139999999997</v>
      </c>
      <c r="J86" s="20">
        <f t="shared" ref="J86:J88" si="75">I86*G86</f>
        <v>1325.5883999999999</v>
      </c>
      <c r="K86" s="30">
        <v>1.44</v>
      </c>
      <c r="L86" s="20">
        <f t="shared" ref="L86:L88" si="76">$O$13</f>
        <v>102</v>
      </c>
      <c r="M86" s="31">
        <f t="shared" ref="M86:M88" si="77">K86*G86</f>
        <v>8.64</v>
      </c>
      <c r="N86" s="12">
        <f t="shared" ref="N86:N88" si="78">M86*L86</f>
        <v>881.28000000000009</v>
      </c>
      <c r="O86" s="12">
        <f t="shared" ref="O86:O88" si="79">N86+J86</f>
        <v>2206.8683999999998</v>
      </c>
      <c r="P86" s="54"/>
      <c r="Q86" s="38"/>
      <c r="R86" s="38"/>
      <c r="U86" s="40"/>
    </row>
    <row r="87" spans="1:21" s="39" customFormat="1" x14ac:dyDescent="0.3">
      <c r="A87" s="32">
        <f>IF(H87&lt;&gt;"",1+MAX($A$6:A86),"")</f>
        <v>43</v>
      </c>
      <c r="B87" s="113"/>
      <c r="C87" s="71"/>
      <c r="D87" s="26" t="s">
        <v>77</v>
      </c>
      <c r="E87" s="34">
        <v>2</v>
      </c>
      <c r="F87" s="35">
        <v>0</v>
      </c>
      <c r="G87" s="36">
        <f>(1+F87)*E87</f>
        <v>2</v>
      </c>
      <c r="H87" s="37" t="s">
        <v>3</v>
      </c>
      <c r="I87" s="20">
        <v>250.16</v>
      </c>
      <c r="J87" s="20">
        <f t="shared" si="75"/>
        <v>500.32</v>
      </c>
      <c r="K87" s="30">
        <v>1.44</v>
      </c>
      <c r="L87" s="20">
        <f t="shared" si="76"/>
        <v>102</v>
      </c>
      <c r="M87" s="31">
        <f t="shared" si="77"/>
        <v>2.88</v>
      </c>
      <c r="N87" s="12">
        <f t="shared" si="78"/>
        <v>293.76</v>
      </c>
      <c r="O87" s="12">
        <f t="shared" si="79"/>
        <v>794.07999999999993</v>
      </c>
      <c r="P87" s="54"/>
      <c r="Q87" s="38"/>
      <c r="R87" s="38"/>
      <c r="U87" s="40"/>
    </row>
    <row r="88" spans="1:21" s="39" customFormat="1" x14ac:dyDescent="0.3">
      <c r="A88" s="32">
        <f>IF(H88&lt;&gt;"",1+MAX($A$6:A87),"")</f>
        <v>44</v>
      </c>
      <c r="B88" s="113"/>
      <c r="C88" s="71"/>
      <c r="D88" s="26" t="s">
        <v>75</v>
      </c>
      <c r="E88" s="34">
        <v>1</v>
      </c>
      <c r="F88" s="35">
        <v>0</v>
      </c>
      <c r="G88" s="36">
        <f>(1+F88)*E88</f>
        <v>1</v>
      </c>
      <c r="H88" s="37" t="s">
        <v>3</v>
      </c>
      <c r="I88" s="20">
        <v>220.93139999999997</v>
      </c>
      <c r="J88" s="20">
        <f t="shared" si="75"/>
        <v>220.93139999999997</v>
      </c>
      <c r="K88" s="30">
        <v>1.44</v>
      </c>
      <c r="L88" s="20">
        <f t="shared" si="76"/>
        <v>102</v>
      </c>
      <c r="M88" s="31">
        <f t="shared" si="77"/>
        <v>1.44</v>
      </c>
      <c r="N88" s="12">
        <f t="shared" si="78"/>
        <v>146.88</v>
      </c>
      <c r="O88" s="12">
        <f t="shared" si="79"/>
        <v>367.81139999999994</v>
      </c>
      <c r="P88" s="54"/>
      <c r="Q88" s="38"/>
      <c r="R88" s="38"/>
      <c r="U88" s="40"/>
    </row>
    <row r="89" spans="1:21" s="39" customFormat="1" x14ac:dyDescent="0.3">
      <c r="A89" s="32" t="str">
        <f>IF(H89&lt;&gt;"",1+MAX($A$6:A88),"")</f>
        <v/>
      </c>
      <c r="B89" s="113"/>
      <c r="C89" s="71"/>
      <c r="D89" s="26"/>
      <c r="E89" s="34"/>
      <c r="F89" s="35"/>
      <c r="G89" s="36"/>
      <c r="H89" s="37"/>
      <c r="I89" s="20"/>
      <c r="J89" s="20"/>
      <c r="K89" s="30"/>
      <c r="L89" s="20"/>
      <c r="M89" s="31"/>
      <c r="N89" s="12"/>
      <c r="O89" s="12"/>
      <c r="P89" s="54"/>
      <c r="Q89" s="38"/>
      <c r="R89" s="38"/>
      <c r="U89" s="40"/>
    </row>
    <row r="90" spans="1:21" s="39" customFormat="1" x14ac:dyDescent="0.3">
      <c r="A90" s="32" t="str">
        <f>IF(H90&lt;&gt;"",1+MAX($A$6:A89),"")</f>
        <v/>
      </c>
      <c r="B90" s="113"/>
      <c r="C90" s="71"/>
      <c r="D90" s="63" t="s">
        <v>141</v>
      </c>
      <c r="E90" s="34"/>
      <c r="F90" s="35"/>
      <c r="G90" s="36"/>
      <c r="H90" s="37"/>
      <c r="I90" s="20"/>
      <c r="J90" s="20"/>
      <c r="K90" s="30"/>
      <c r="L90" s="20"/>
      <c r="M90" s="31"/>
      <c r="N90" s="12"/>
      <c r="O90" s="12"/>
      <c r="P90" s="54"/>
      <c r="Q90" s="38"/>
      <c r="R90" s="38"/>
      <c r="U90" s="40"/>
    </row>
    <row r="91" spans="1:21" s="39" customFormat="1" x14ac:dyDescent="0.3">
      <c r="A91" s="32">
        <f>IF(H91&lt;&gt;"",1+MAX($A$6:A90),"")</f>
        <v>45</v>
      </c>
      <c r="B91" s="113"/>
      <c r="C91" s="71"/>
      <c r="D91" s="26" t="s">
        <v>65</v>
      </c>
      <c r="E91" s="34">
        <v>6</v>
      </c>
      <c r="F91" s="35">
        <v>0</v>
      </c>
      <c r="G91" s="36">
        <f>(1+F91)*E91</f>
        <v>6</v>
      </c>
      <c r="H91" s="37" t="s">
        <v>3</v>
      </c>
      <c r="I91" s="20">
        <v>92.441199999999995</v>
      </c>
      <c r="J91" s="20">
        <f t="shared" ref="J91:J95" si="80">I91*G91</f>
        <v>554.6472</v>
      </c>
      <c r="K91" s="30">
        <v>0.54500000000000004</v>
      </c>
      <c r="L91" s="20">
        <f t="shared" ref="L91:L95" si="81">$O$13</f>
        <v>102</v>
      </c>
      <c r="M91" s="31">
        <f t="shared" ref="M91:M95" si="82">K91*G91</f>
        <v>3.2700000000000005</v>
      </c>
      <c r="N91" s="12">
        <f t="shared" ref="N91:N95" si="83">M91*L91</f>
        <v>333.54</v>
      </c>
      <c r="O91" s="12">
        <f t="shared" ref="O91:O95" si="84">N91+J91</f>
        <v>888.18720000000008</v>
      </c>
      <c r="P91" s="54"/>
      <c r="Q91" s="38"/>
      <c r="R91" s="38"/>
      <c r="U91" s="40"/>
    </row>
    <row r="92" spans="1:21" s="39" customFormat="1" x14ac:dyDescent="0.3">
      <c r="A92" s="32">
        <f>IF(H92&lt;&gt;"",1+MAX($A$6:A91),"")</f>
        <v>46</v>
      </c>
      <c r="B92" s="113"/>
      <c r="C92" s="71"/>
      <c r="D92" s="26" t="s">
        <v>67</v>
      </c>
      <c r="E92" s="34">
        <v>2</v>
      </c>
      <c r="F92" s="35">
        <v>0</v>
      </c>
      <c r="G92" s="36">
        <f>(1+F92)*E92</f>
        <v>2</v>
      </c>
      <c r="H92" s="37" t="s">
        <v>3</v>
      </c>
      <c r="I92" s="20">
        <v>73.513999999999996</v>
      </c>
      <c r="J92" s="20">
        <f t="shared" si="80"/>
        <v>147.02799999999999</v>
      </c>
      <c r="K92" s="30">
        <v>0.47</v>
      </c>
      <c r="L92" s="20">
        <f t="shared" si="81"/>
        <v>102</v>
      </c>
      <c r="M92" s="31">
        <f t="shared" si="82"/>
        <v>0.94</v>
      </c>
      <c r="N92" s="12">
        <f t="shared" si="83"/>
        <v>95.88</v>
      </c>
      <c r="O92" s="12">
        <f t="shared" si="84"/>
        <v>242.90799999999999</v>
      </c>
      <c r="P92" s="54"/>
      <c r="Q92" s="38"/>
      <c r="R92" s="38"/>
      <c r="U92" s="40"/>
    </row>
    <row r="93" spans="1:21" s="39" customFormat="1" x14ac:dyDescent="0.3">
      <c r="A93" s="32">
        <f>IF(H93&lt;&gt;"",1+MAX($A$6:A92),"")</f>
        <v>47</v>
      </c>
      <c r="B93" s="113"/>
      <c r="C93" s="71"/>
      <c r="D93" s="26" t="s">
        <v>71</v>
      </c>
      <c r="E93" s="34">
        <v>3</v>
      </c>
      <c r="F93" s="35">
        <v>0</v>
      </c>
      <c r="G93" s="36">
        <f>(1+F93)*E93</f>
        <v>3</v>
      </c>
      <c r="H93" s="37" t="s">
        <v>3</v>
      </c>
      <c r="I93" s="20">
        <v>184.07999999999998</v>
      </c>
      <c r="J93" s="20">
        <f t="shared" si="80"/>
        <v>552.24</v>
      </c>
      <c r="K93" s="30">
        <v>0.83</v>
      </c>
      <c r="L93" s="20">
        <f t="shared" si="81"/>
        <v>102</v>
      </c>
      <c r="M93" s="31">
        <f t="shared" si="82"/>
        <v>2.4899999999999998</v>
      </c>
      <c r="N93" s="12">
        <f t="shared" si="83"/>
        <v>253.98</v>
      </c>
      <c r="O93" s="12">
        <f t="shared" si="84"/>
        <v>806.22</v>
      </c>
      <c r="P93" s="54"/>
      <c r="Q93" s="38"/>
      <c r="R93" s="38"/>
      <c r="U93" s="40"/>
    </row>
    <row r="94" spans="1:21" s="39" customFormat="1" x14ac:dyDescent="0.3">
      <c r="A94" s="32">
        <f>IF(H94&lt;&gt;"",1+MAX($A$6:A93),"")</f>
        <v>48</v>
      </c>
      <c r="B94" s="113"/>
      <c r="C94" s="71"/>
      <c r="D94" s="26" t="s">
        <v>79</v>
      </c>
      <c r="E94" s="34">
        <v>1</v>
      </c>
      <c r="F94" s="35">
        <v>0</v>
      </c>
      <c r="G94" s="36">
        <f>(1+F94)*E94</f>
        <v>1</v>
      </c>
      <c r="H94" s="37" t="s">
        <v>3</v>
      </c>
      <c r="I94" s="20">
        <v>141.6</v>
      </c>
      <c r="J94" s="20">
        <f t="shared" si="80"/>
        <v>141.6</v>
      </c>
      <c r="K94" s="30">
        <v>0.55400000000000005</v>
      </c>
      <c r="L94" s="20">
        <f t="shared" si="81"/>
        <v>102</v>
      </c>
      <c r="M94" s="31">
        <f t="shared" si="82"/>
        <v>0.55400000000000005</v>
      </c>
      <c r="N94" s="12">
        <f t="shared" si="83"/>
        <v>56.508000000000003</v>
      </c>
      <c r="O94" s="12">
        <f t="shared" si="84"/>
        <v>198.108</v>
      </c>
      <c r="P94" s="54"/>
      <c r="Q94" s="38"/>
      <c r="R94" s="38"/>
      <c r="U94" s="40"/>
    </row>
    <row r="95" spans="1:21" s="39" customFormat="1" x14ac:dyDescent="0.3">
      <c r="A95" s="32">
        <f>IF(H95&lt;&gt;"",1+MAX($A$6:A94),"")</f>
        <v>49</v>
      </c>
      <c r="B95" s="113"/>
      <c r="C95" s="71"/>
      <c r="D95" s="26" t="s">
        <v>80</v>
      </c>
      <c r="E95" s="34">
        <v>2</v>
      </c>
      <c r="F95" s="35">
        <v>0</v>
      </c>
      <c r="G95" s="36">
        <f>(1+F95)*E95</f>
        <v>2</v>
      </c>
      <c r="H95" s="37" t="s">
        <v>3</v>
      </c>
      <c r="I95" s="20">
        <v>250.16</v>
      </c>
      <c r="J95" s="20">
        <f t="shared" si="80"/>
        <v>500.32</v>
      </c>
      <c r="K95" s="30">
        <v>0.73</v>
      </c>
      <c r="L95" s="20">
        <f t="shared" si="81"/>
        <v>102</v>
      </c>
      <c r="M95" s="31">
        <f t="shared" si="82"/>
        <v>1.46</v>
      </c>
      <c r="N95" s="12">
        <f t="shared" si="83"/>
        <v>148.91999999999999</v>
      </c>
      <c r="O95" s="12">
        <f t="shared" si="84"/>
        <v>649.24</v>
      </c>
      <c r="P95" s="54"/>
      <c r="Q95" s="38"/>
      <c r="R95" s="38"/>
      <c r="U95" s="40"/>
    </row>
    <row r="96" spans="1:21" s="39" customFormat="1" x14ac:dyDescent="0.3">
      <c r="A96" s="32" t="str">
        <f>IF(H96&lt;&gt;"",1+MAX($A$6:A95),"")</f>
        <v/>
      </c>
      <c r="B96" s="82"/>
      <c r="C96" s="71"/>
      <c r="D96" s="26"/>
      <c r="E96" s="34"/>
      <c r="F96" s="35"/>
      <c r="G96" s="36"/>
      <c r="H96" s="37"/>
      <c r="I96" s="20"/>
      <c r="J96" s="20"/>
      <c r="K96" s="30"/>
      <c r="L96" s="20"/>
      <c r="M96" s="31"/>
      <c r="N96" s="12"/>
      <c r="O96" s="12"/>
      <c r="P96" s="54"/>
      <c r="Q96" s="38"/>
      <c r="R96" s="38"/>
      <c r="U96" s="40"/>
    </row>
    <row r="97" spans="1:21" s="39" customFormat="1" x14ac:dyDescent="0.3">
      <c r="A97" s="32" t="str">
        <f>IF(H97&lt;&gt;"",1+MAX($A$6:A96),"")</f>
        <v/>
      </c>
      <c r="B97" s="82"/>
      <c r="C97" s="71"/>
      <c r="D97" s="63" t="s">
        <v>142</v>
      </c>
      <c r="E97" s="34"/>
      <c r="F97" s="35"/>
      <c r="G97" s="36"/>
      <c r="H97" s="37"/>
      <c r="I97" s="20"/>
      <c r="J97" s="20"/>
      <c r="K97" s="30"/>
      <c r="L97" s="20"/>
      <c r="M97" s="31"/>
      <c r="N97" s="12"/>
      <c r="O97" s="12"/>
      <c r="P97" s="54"/>
      <c r="Q97" s="38"/>
      <c r="R97" s="38"/>
      <c r="U97" s="40"/>
    </row>
    <row r="98" spans="1:21" s="39" customFormat="1" x14ac:dyDescent="0.3">
      <c r="A98" s="32">
        <f>IF(H98&lt;&gt;"",1+MAX($A$6:A97),"")</f>
        <v>50</v>
      </c>
      <c r="B98" s="113" t="s">
        <v>117</v>
      </c>
      <c r="C98" s="71"/>
      <c r="D98" s="26" t="s">
        <v>81</v>
      </c>
      <c r="E98" s="34">
        <v>1</v>
      </c>
      <c r="F98" s="35">
        <v>0</v>
      </c>
      <c r="G98" s="36">
        <f>(1+F98)*E98</f>
        <v>1</v>
      </c>
      <c r="H98" s="37" t="s">
        <v>3</v>
      </c>
      <c r="I98" s="20">
        <v>120.71399999999998</v>
      </c>
      <c r="J98" s="20">
        <f t="shared" ref="J98:J99" si="85">I98*G98</f>
        <v>120.71399999999998</v>
      </c>
      <c r="K98" s="30">
        <v>0.746</v>
      </c>
      <c r="L98" s="20">
        <f t="shared" ref="L98:L99" si="86">$O$13</f>
        <v>102</v>
      </c>
      <c r="M98" s="31">
        <f t="shared" ref="M98:M99" si="87">K98*G98</f>
        <v>0.746</v>
      </c>
      <c r="N98" s="12">
        <f t="shared" ref="N98:N99" si="88">M98*L98</f>
        <v>76.091999999999999</v>
      </c>
      <c r="O98" s="12">
        <f t="shared" ref="O98:O99" si="89">N98+J98</f>
        <v>196.80599999999998</v>
      </c>
      <c r="P98" s="54"/>
      <c r="Q98" s="38"/>
      <c r="R98" s="38"/>
      <c r="U98" s="40"/>
    </row>
    <row r="99" spans="1:21" s="39" customFormat="1" x14ac:dyDescent="0.3">
      <c r="A99" s="32">
        <f>IF(H99&lt;&gt;"",1+MAX($A$6:A98),"")</f>
        <v>51</v>
      </c>
      <c r="B99" s="113"/>
      <c r="C99" s="71"/>
      <c r="D99" s="26" t="s">
        <v>82</v>
      </c>
      <c r="E99" s="34">
        <v>1</v>
      </c>
      <c r="F99" s="35">
        <v>0</v>
      </c>
      <c r="G99" s="36">
        <f>(1+F99)*E99</f>
        <v>1</v>
      </c>
      <c r="H99" s="37" t="s">
        <v>3</v>
      </c>
      <c r="I99" s="20">
        <v>250.16</v>
      </c>
      <c r="J99" s="20">
        <f t="shared" si="85"/>
        <v>250.16</v>
      </c>
      <c r="K99" s="30">
        <v>0.746</v>
      </c>
      <c r="L99" s="20">
        <f t="shared" si="86"/>
        <v>102</v>
      </c>
      <c r="M99" s="31">
        <f t="shared" si="87"/>
        <v>0.746</v>
      </c>
      <c r="N99" s="12">
        <f t="shared" si="88"/>
        <v>76.091999999999999</v>
      </c>
      <c r="O99" s="12">
        <f t="shared" si="89"/>
        <v>326.25200000000001</v>
      </c>
      <c r="P99" s="54"/>
      <c r="Q99" s="38"/>
      <c r="R99" s="38"/>
      <c r="U99" s="40"/>
    </row>
    <row r="100" spans="1:21" s="39" customFormat="1" x14ac:dyDescent="0.3">
      <c r="A100" s="32" t="str">
        <f>IF(H100&lt;&gt;"",1+MAX($A$6:A99),"")</f>
        <v/>
      </c>
      <c r="B100" s="113"/>
      <c r="C100" s="71"/>
      <c r="D100" s="26"/>
      <c r="E100" s="34"/>
      <c r="F100" s="35"/>
      <c r="G100" s="36"/>
      <c r="H100" s="37"/>
      <c r="I100" s="20"/>
      <c r="J100" s="20"/>
      <c r="K100" s="30"/>
      <c r="L100" s="20"/>
      <c r="M100" s="31"/>
      <c r="N100" s="12"/>
      <c r="O100" s="12"/>
      <c r="P100" s="54"/>
      <c r="Q100" s="38"/>
      <c r="R100" s="38"/>
      <c r="U100" s="40"/>
    </row>
    <row r="101" spans="1:21" s="39" customFormat="1" x14ac:dyDescent="0.3">
      <c r="A101" s="32" t="str">
        <f>IF(H101&lt;&gt;"",1+MAX($A$6:A100),"")</f>
        <v/>
      </c>
      <c r="B101" s="113"/>
      <c r="C101" s="71"/>
      <c r="D101" s="63" t="s">
        <v>143</v>
      </c>
      <c r="E101" s="34"/>
      <c r="F101" s="35"/>
      <c r="G101" s="36"/>
      <c r="H101" s="37"/>
      <c r="I101" s="20"/>
      <c r="J101" s="20"/>
      <c r="K101" s="30"/>
      <c r="L101" s="20"/>
      <c r="M101" s="31"/>
      <c r="N101" s="12"/>
      <c r="O101" s="12"/>
      <c r="P101" s="54"/>
      <c r="Q101" s="38"/>
      <c r="R101" s="38"/>
      <c r="U101" s="40"/>
    </row>
    <row r="102" spans="1:21" s="39" customFormat="1" x14ac:dyDescent="0.3">
      <c r="A102" s="32">
        <f>IF(H102&lt;&gt;"",1+MAX($A$6:A101),"")</f>
        <v>52</v>
      </c>
      <c r="B102" s="113"/>
      <c r="C102" s="71"/>
      <c r="D102" s="26" t="s">
        <v>83</v>
      </c>
      <c r="E102" s="34">
        <v>1</v>
      </c>
      <c r="F102" s="35">
        <v>0</v>
      </c>
      <c r="G102" s="36">
        <f>(1+F102)*E102</f>
        <v>1</v>
      </c>
      <c r="H102" s="37" t="s">
        <v>3</v>
      </c>
      <c r="I102" s="20">
        <v>132.16</v>
      </c>
      <c r="J102" s="20">
        <f t="shared" ref="J102:J103" si="90">I102*G102</f>
        <v>132.16</v>
      </c>
      <c r="K102" s="30">
        <v>0.89200000000000002</v>
      </c>
      <c r="L102" s="20">
        <f t="shared" ref="L102:L103" si="91">$O$13</f>
        <v>102</v>
      </c>
      <c r="M102" s="31">
        <f t="shared" ref="M102:M103" si="92">K102*G102</f>
        <v>0.89200000000000002</v>
      </c>
      <c r="N102" s="12">
        <f t="shared" ref="N102:N103" si="93">M102*L102</f>
        <v>90.983999999999995</v>
      </c>
      <c r="O102" s="12">
        <f t="shared" ref="O102:O103" si="94">N102+J102</f>
        <v>223.14400000000001</v>
      </c>
      <c r="P102" s="54"/>
      <c r="Q102" s="38"/>
      <c r="R102" s="38"/>
      <c r="U102" s="40"/>
    </row>
    <row r="103" spans="1:21" s="39" customFormat="1" x14ac:dyDescent="0.3">
      <c r="A103" s="32">
        <f>IF(H103&lt;&gt;"",1+MAX($A$6:A102),"")</f>
        <v>53</v>
      </c>
      <c r="B103" s="113"/>
      <c r="C103" s="71"/>
      <c r="D103" s="26" t="s">
        <v>84</v>
      </c>
      <c r="E103" s="34">
        <v>1</v>
      </c>
      <c r="F103" s="35">
        <v>0</v>
      </c>
      <c r="G103" s="36">
        <f>(1+F103)*E103</f>
        <v>1</v>
      </c>
      <c r="H103" s="37" t="s">
        <v>3</v>
      </c>
      <c r="I103" s="20">
        <v>146.32</v>
      </c>
      <c r="J103" s="20">
        <f t="shared" si="90"/>
        <v>146.32</v>
      </c>
      <c r="K103" s="30">
        <v>0.68799999999999994</v>
      </c>
      <c r="L103" s="20">
        <f t="shared" si="91"/>
        <v>102</v>
      </c>
      <c r="M103" s="31">
        <f t="shared" si="92"/>
        <v>0.68799999999999994</v>
      </c>
      <c r="N103" s="12">
        <f t="shared" si="93"/>
        <v>70.175999999999988</v>
      </c>
      <c r="O103" s="12">
        <f t="shared" si="94"/>
        <v>216.49599999999998</v>
      </c>
      <c r="P103" s="54"/>
      <c r="Q103" s="38"/>
      <c r="R103" s="38"/>
      <c r="U103" s="40"/>
    </row>
    <row r="104" spans="1:21" s="39" customFormat="1" x14ac:dyDescent="0.3">
      <c r="A104" s="32" t="str">
        <f>IF(H104&lt;&gt;"",1+MAX($A$6:A103),"")</f>
        <v/>
      </c>
      <c r="B104" s="82"/>
      <c r="C104" s="71"/>
      <c r="D104" s="26"/>
      <c r="E104" s="34"/>
      <c r="F104" s="35"/>
      <c r="G104" s="36"/>
      <c r="H104" s="37"/>
      <c r="I104" s="20"/>
      <c r="J104" s="20"/>
      <c r="K104" s="30"/>
      <c r="L104" s="20"/>
      <c r="M104" s="31"/>
      <c r="N104" s="12"/>
      <c r="O104" s="12"/>
      <c r="P104" s="54"/>
      <c r="Q104" s="38"/>
      <c r="R104" s="38"/>
      <c r="U104" s="40"/>
    </row>
    <row r="105" spans="1:21" s="39" customFormat="1" x14ac:dyDescent="0.3">
      <c r="A105" s="32" t="str">
        <f>IF(H105&lt;&gt;"",1+MAX($A$6:A104),"")</f>
        <v/>
      </c>
      <c r="B105" s="82"/>
      <c r="C105" s="71" t="s">
        <v>34</v>
      </c>
      <c r="D105" s="78" t="s">
        <v>85</v>
      </c>
      <c r="E105" s="34"/>
      <c r="F105" s="35"/>
      <c r="G105" s="36"/>
      <c r="H105" s="37"/>
      <c r="I105" s="20"/>
      <c r="J105" s="20"/>
      <c r="K105" s="30"/>
      <c r="L105" s="20"/>
      <c r="M105" s="31"/>
      <c r="N105" s="12"/>
      <c r="O105" s="12"/>
      <c r="P105" s="54"/>
      <c r="Q105" s="38"/>
      <c r="R105" s="38"/>
      <c r="U105" s="40"/>
    </row>
    <row r="106" spans="1:21" s="39" customFormat="1" x14ac:dyDescent="0.3">
      <c r="A106" s="32" t="str">
        <f>IF(H106&lt;&gt;"",1+MAX($A$6:A105),"")</f>
        <v/>
      </c>
      <c r="B106" s="82"/>
      <c r="C106" s="73" t="s">
        <v>35</v>
      </c>
      <c r="D106" s="63" t="s">
        <v>60</v>
      </c>
      <c r="E106" s="34"/>
      <c r="F106" s="35"/>
      <c r="G106" s="36"/>
      <c r="H106" s="37"/>
      <c r="I106" s="20"/>
      <c r="J106" s="20"/>
      <c r="K106" s="30"/>
      <c r="L106" s="20"/>
      <c r="M106" s="31"/>
      <c r="N106" s="12"/>
      <c r="O106" s="12"/>
      <c r="P106" s="54"/>
      <c r="Q106" s="38"/>
      <c r="R106" s="38"/>
      <c r="U106" s="40"/>
    </row>
    <row r="107" spans="1:21" s="39" customFormat="1" x14ac:dyDescent="0.3">
      <c r="A107" s="32">
        <f>IF(H107&lt;&gt;"",1+MAX($A$6:A106),"")</f>
        <v>54</v>
      </c>
      <c r="B107" s="113" t="s">
        <v>116</v>
      </c>
      <c r="C107" s="71"/>
      <c r="D107" s="26" t="s">
        <v>86</v>
      </c>
      <c r="E107" s="34">
        <v>2</v>
      </c>
      <c r="F107" s="35">
        <v>0</v>
      </c>
      <c r="G107" s="36">
        <f t="shared" ref="G107:G119" si="95">(1+F107)*E107</f>
        <v>2</v>
      </c>
      <c r="H107" s="37" t="s">
        <v>3</v>
      </c>
      <c r="I107" s="20">
        <v>73.587513999999985</v>
      </c>
      <c r="J107" s="20">
        <f t="shared" ref="J107" si="96">I107*G107</f>
        <v>147.17502799999997</v>
      </c>
      <c r="K107" s="30">
        <v>0.54</v>
      </c>
      <c r="L107" s="20">
        <f t="shared" ref="L107:L119" si="97">$O$13</f>
        <v>102</v>
      </c>
      <c r="M107" s="31">
        <f t="shared" ref="M107:M119" si="98">K107*G107</f>
        <v>1.08</v>
      </c>
      <c r="N107" s="12">
        <f t="shared" ref="N107:N119" si="99">M107*L107</f>
        <v>110.16000000000001</v>
      </c>
      <c r="O107" s="12">
        <f t="shared" ref="O107:O119" si="100">N107+J107</f>
        <v>257.33502799999997</v>
      </c>
      <c r="P107" s="54"/>
      <c r="Q107" s="38"/>
      <c r="R107" s="38"/>
      <c r="U107" s="40"/>
    </row>
    <row r="108" spans="1:21" s="39" customFormat="1" x14ac:dyDescent="0.3">
      <c r="A108" s="32">
        <f>IF(H108&lt;&gt;"",1+MAX($A$6:A107),"")</f>
        <v>55</v>
      </c>
      <c r="B108" s="113"/>
      <c r="C108" s="71"/>
      <c r="D108" s="26" t="s">
        <v>87</v>
      </c>
      <c r="E108" s="34">
        <v>1</v>
      </c>
      <c r="F108" s="35">
        <v>0</v>
      </c>
      <c r="G108" s="36">
        <f t="shared" si="95"/>
        <v>1</v>
      </c>
      <c r="H108" s="37" t="s">
        <v>3</v>
      </c>
      <c r="I108" s="20">
        <v>89.679999999999993</v>
      </c>
      <c r="J108" s="20">
        <f t="shared" ref="J108:J119" si="101">I108*G108</f>
        <v>89.679999999999993</v>
      </c>
      <c r="K108" s="30">
        <v>0.63300000000000001</v>
      </c>
      <c r="L108" s="20">
        <f t="shared" si="97"/>
        <v>102</v>
      </c>
      <c r="M108" s="31">
        <f t="shared" si="98"/>
        <v>0.63300000000000001</v>
      </c>
      <c r="N108" s="12">
        <f t="shared" si="99"/>
        <v>64.566000000000003</v>
      </c>
      <c r="O108" s="12">
        <f t="shared" si="100"/>
        <v>154.24599999999998</v>
      </c>
      <c r="P108" s="54"/>
      <c r="Q108" s="38"/>
      <c r="R108" s="38"/>
      <c r="U108" s="40"/>
    </row>
    <row r="109" spans="1:21" s="39" customFormat="1" x14ac:dyDescent="0.3">
      <c r="A109" s="32">
        <f>IF(H109&lt;&gt;"",1+MAX($A$6:A108),"")</f>
        <v>56</v>
      </c>
      <c r="B109" s="113"/>
      <c r="C109" s="71"/>
      <c r="D109" s="26" t="s">
        <v>88</v>
      </c>
      <c r="E109" s="34">
        <v>1</v>
      </c>
      <c r="F109" s="35">
        <v>0</v>
      </c>
      <c r="G109" s="36">
        <f t="shared" si="95"/>
        <v>1</v>
      </c>
      <c r="H109" s="37" t="s">
        <v>3</v>
      </c>
      <c r="I109" s="20">
        <v>51.211999999999996</v>
      </c>
      <c r="J109" s="20">
        <f t="shared" si="101"/>
        <v>51.211999999999996</v>
      </c>
      <c r="K109" s="30">
        <v>0.45</v>
      </c>
      <c r="L109" s="20">
        <f t="shared" si="97"/>
        <v>102</v>
      </c>
      <c r="M109" s="31">
        <f t="shared" si="98"/>
        <v>0.45</v>
      </c>
      <c r="N109" s="12">
        <f t="shared" si="99"/>
        <v>45.9</v>
      </c>
      <c r="O109" s="12">
        <f t="shared" si="100"/>
        <v>97.111999999999995</v>
      </c>
      <c r="P109" s="54"/>
      <c r="Q109" s="38"/>
      <c r="R109" s="38"/>
      <c r="U109" s="40"/>
    </row>
    <row r="110" spans="1:21" s="39" customFormat="1" x14ac:dyDescent="0.3">
      <c r="A110" s="32">
        <f>IF(H110&lt;&gt;"",1+MAX($A$6:A109),"")</f>
        <v>57</v>
      </c>
      <c r="B110" s="113"/>
      <c r="C110" s="71"/>
      <c r="D110" s="26" t="s">
        <v>89</v>
      </c>
      <c r="E110" s="34">
        <v>1</v>
      </c>
      <c r="F110" s="35">
        <v>0</v>
      </c>
      <c r="G110" s="36">
        <f t="shared" si="95"/>
        <v>1</v>
      </c>
      <c r="H110" s="37" t="s">
        <v>3</v>
      </c>
      <c r="I110" s="20">
        <v>1190.6199999999999</v>
      </c>
      <c r="J110" s="20">
        <f t="shared" si="101"/>
        <v>1190.6199999999999</v>
      </c>
      <c r="K110" s="30">
        <v>2.657</v>
      </c>
      <c r="L110" s="20">
        <f t="shared" si="97"/>
        <v>102</v>
      </c>
      <c r="M110" s="31">
        <f t="shared" si="98"/>
        <v>2.657</v>
      </c>
      <c r="N110" s="12">
        <f t="shared" si="99"/>
        <v>271.01400000000001</v>
      </c>
      <c r="O110" s="12">
        <f t="shared" si="100"/>
        <v>1461.634</v>
      </c>
      <c r="P110" s="54"/>
      <c r="Q110" s="38"/>
      <c r="R110" s="38"/>
      <c r="U110" s="40"/>
    </row>
    <row r="111" spans="1:21" s="39" customFormat="1" x14ac:dyDescent="0.3">
      <c r="A111" s="32">
        <f>IF(H111&lt;&gt;"",1+MAX($A$6:A110),"")</f>
        <v>58</v>
      </c>
      <c r="B111" s="113"/>
      <c r="C111" s="71"/>
      <c r="D111" s="26" t="s">
        <v>90</v>
      </c>
      <c r="E111" s="34">
        <v>3</v>
      </c>
      <c r="F111" s="35">
        <v>0</v>
      </c>
      <c r="G111" s="36">
        <f t="shared" si="95"/>
        <v>3</v>
      </c>
      <c r="H111" s="37" t="s">
        <v>3</v>
      </c>
      <c r="I111" s="20">
        <v>168.73999999999998</v>
      </c>
      <c r="J111" s="20">
        <f t="shared" si="101"/>
        <v>506.21999999999991</v>
      </c>
      <c r="K111" s="30">
        <v>1.0229999999999999</v>
      </c>
      <c r="L111" s="20">
        <f t="shared" si="97"/>
        <v>102</v>
      </c>
      <c r="M111" s="31">
        <f t="shared" si="98"/>
        <v>3.069</v>
      </c>
      <c r="N111" s="12">
        <f t="shared" si="99"/>
        <v>313.03800000000001</v>
      </c>
      <c r="O111" s="12">
        <f t="shared" si="100"/>
        <v>819.25799999999992</v>
      </c>
      <c r="P111" s="54"/>
      <c r="Q111" s="38"/>
      <c r="R111" s="38"/>
      <c r="U111" s="40"/>
    </row>
    <row r="112" spans="1:21" s="39" customFormat="1" x14ac:dyDescent="0.3">
      <c r="A112" s="32">
        <f>IF(H112&lt;&gt;"",1+MAX($A$6:A111),"")</f>
        <v>59</v>
      </c>
      <c r="B112" s="113"/>
      <c r="C112" s="71"/>
      <c r="D112" s="26" t="s">
        <v>91</v>
      </c>
      <c r="E112" s="34">
        <v>3</v>
      </c>
      <c r="F112" s="35">
        <v>0</v>
      </c>
      <c r="G112" s="36">
        <f t="shared" si="95"/>
        <v>3</v>
      </c>
      <c r="H112" s="37" t="s">
        <v>3</v>
      </c>
      <c r="I112" s="20">
        <v>184.07999999999998</v>
      </c>
      <c r="J112" s="20">
        <f t="shared" si="101"/>
        <v>552.24</v>
      </c>
      <c r="K112" s="30">
        <v>1.0229999999999999</v>
      </c>
      <c r="L112" s="20">
        <f t="shared" si="97"/>
        <v>102</v>
      </c>
      <c r="M112" s="31">
        <f t="shared" si="98"/>
        <v>3.069</v>
      </c>
      <c r="N112" s="12">
        <f t="shared" si="99"/>
        <v>313.03800000000001</v>
      </c>
      <c r="O112" s="12">
        <f t="shared" si="100"/>
        <v>865.27800000000002</v>
      </c>
      <c r="P112" s="54"/>
      <c r="Q112" s="38"/>
      <c r="R112" s="38"/>
      <c r="U112" s="40"/>
    </row>
    <row r="113" spans="1:21" s="39" customFormat="1" x14ac:dyDescent="0.3">
      <c r="A113" s="32">
        <f>IF(H113&lt;&gt;"",1+MAX($A$6:A112),"")</f>
        <v>60</v>
      </c>
      <c r="B113" s="113"/>
      <c r="C113" s="71"/>
      <c r="D113" s="26" t="s">
        <v>92</v>
      </c>
      <c r="E113" s="34">
        <v>1</v>
      </c>
      <c r="F113" s="35">
        <v>0</v>
      </c>
      <c r="G113" s="36">
        <f t="shared" si="95"/>
        <v>1</v>
      </c>
      <c r="H113" s="37" t="s">
        <v>3</v>
      </c>
      <c r="I113" s="20">
        <v>238.35999999999999</v>
      </c>
      <c r="J113" s="20">
        <f t="shared" si="101"/>
        <v>238.35999999999999</v>
      </c>
      <c r="K113" s="30">
        <v>1.4</v>
      </c>
      <c r="L113" s="20">
        <f t="shared" si="97"/>
        <v>102</v>
      </c>
      <c r="M113" s="31">
        <f t="shared" si="98"/>
        <v>1.4</v>
      </c>
      <c r="N113" s="12">
        <f t="shared" si="99"/>
        <v>142.79999999999998</v>
      </c>
      <c r="O113" s="12">
        <f t="shared" si="100"/>
        <v>381.15999999999997</v>
      </c>
      <c r="P113" s="54"/>
      <c r="Q113" s="38"/>
      <c r="R113" s="38"/>
      <c r="U113" s="40"/>
    </row>
    <row r="114" spans="1:21" s="39" customFormat="1" x14ac:dyDescent="0.3">
      <c r="A114" s="32">
        <f>IF(H114&lt;&gt;"",1+MAX($A$6:A113),"")</f>
        <v>61</v>
      </c>
      <c r="B114" s="113"/>
      <c r="C114" s="71"/>
      <c r="D114" s="26" t="s">
        <v>93</v>
      </c>
      <c r="E114" s="34">
        <v>2</v>
      </c>
      <c r="F114" s="35">
        <v>0</v>
      </c>
      <c r="G114" s="36">
        <f t="shared" si="95"/>
        <v>2</v>
      </c>
      <c r="H114" s="37" t="s">
        <v>3</v>
      </c>
      <c r="I114" s="20">
        <v>48.664615999999995</v>
      </c>
      <c r="J114" s="20">
        <f t="shared" si="101"/>
        <v>97.32923199999999</v>
      </c>
      <c r="K114" s="30">
        <v>0.35499999999999998</v>
      </c>
      <c r="L114" s="20">
        <f t="shared" si="97"/>
        <v>102</v>
      </c>
      <c r="M114" s="31">
        <f t="shared" si="98"/>
        <v>0.71</v>
      </c>
      <c r="N114" s="12">
        <f t="shared" si="99"/>
        <v>72.42</v>
      </c>
      <c r="O114" s="12">
        <f t="shared" si="100"/>
        <v>169.74923200000001</v>
      </c>
      <c r="P114" s="54"/>
      <c r="Q114" s="38"/>
      <c r="R114" s="38"/>
      <c r="U114" s="40"/>
    </row>
    <row r="115" spans="1:21" s="39" customFormat="1" x14ac:dyDescent="0.3">
      <c r="A115" s="32">
        <f>IF(H115&lt;&gt;"",1+MAX($A$6:A114),"")</f>
        <v>62</v>
      </c>
      <c r="B115" s="113"/>
      <c r="C115" s="71"/>
      <c r="D115" s="26" t="s">
        <v>94</v>
      </c>
      <c r="E115" s="34">
        <v>1</v>
      </c>
      <c r="F115" s="35">
        <v>0</v>
      </c>
      <c r="G115" s="36">
        <f t="shared" si="95"/>
        <v>1</v>
      </c>
      <c r="H115" s="37" t="s">
        <v>3</v>
      </c>
      <c r="I115" s="20">
        <v>63.72</v>
      </c>
      <c r="J115" s="20">
        <f t="shared" si="101"/>
        <v>63.72</v>
      </c>
      <c r="K115" s="30">
        <v>0.35499999999999998</v>
      </c>
      <c r="L115" s="20">
        <f t="shared" si="97"/>
        <v>102</v>
      </c>
      <c r="M115" s="31">
        <f t="shared" si="98"/>
        <v>0.35499999999999998</v>
      </c>
      <c r="N115" s="12">
        <f t="shared" si="99"/>
        <v>36.21</v>
      </c>
      <c r="O115" s="12">
        <f t="shared" si="100"/>
        <v>99.93</v>
      </c>
      <c r="P115" s="54"/>
      <c r="Q115" s="38"/>
      <c r="R115" s="38"/>
      <c r="U115" s="40"/>
    </row>
    <row r="116" spans="1:21" s="39" customFormat="1" x14ac:dyDescent="0.3">
      <c r="A116" s="32">
        <f>IF(H116&lt;&gt;"",1+MAX($A$6:A115),"")</f>
        <v>63</v>
      </c>
      <c r="B116" s="113"/>
      <c r="C116" s="71"/>
      <c r="D116" s="26" t="s">
        <v>95</v>
      </c>
      <c r="E116" s="34">
        <v>8</v>
      </c>
      <c r="F116" s="35">
        <v>0</v>
      </c>
      <c r="G116" s="36">
        <f t="shared" si="95"/>
        <v>8</v>
      </c>
      <c r="H116" s="37" t="s">
        <v>3</v>
      </c>
      <c r="I116" s="20">
        <v>48.664615999999995</v>
      </c>
      <c r="J116" s="20">
        <f t="shared" ref="J116" si="102">I116*G116</f>
        <v>389.31692799999996</v>
      </c>
      <c r="K116" s="30">
        <v>0.35499999999999998</v>
      </c>
      <c r="L116" s="20">
        <f t="shared" si="97"/>
        <v>102</v>
      </c>
      <c r="M116" s="31">
        <f t="shared" si="98"/>
        <v>2.84</v>
      </c>
      <c r="N116" s="12">
        <f t="shared" si="99"/>
        <v>289.68</v>
      </c>
      <c r="O116" s="12">
        <f t="shared" si="100"/>
        <v>678.99692800000003</v>
      </c>
      <c r="P116" s="54"/>
      <c r="Q116" s="38"/>
      <c r="R116" s="38"/>
      <c r="U116" s="40"/>
    </row>
    <row r="117" spans="1:21" s="39" customFormat="1" x14ac:dyDescent="0.3">
      <c r="A117" s="32">
        <f>IF(H117&lt;&gt;"",1+MAX($A$6:A116),"")</f>
        <v>64</v>
      </c>
      <c r="B117" s="113"/>
      <c r="C117" s="71"/>
      <c r="D117" s="26" t="s">
        <v>96</v>
      </c>
      <c r="E117" s="34">
        <v>1</v>
      </c>
      <c r="F117" s="35">
        <v>0</v>
      </c>
      <c r="G117" s="36">
        <f t="shared" si="95"/>
        <v>1</v>
      </c>
      <c r="H117" s="37" t="s">
        <v>3</v>
      </c>
      <c r="I117" s="20">
        <v>181.72</v>
      </c>
      <c r="J117" s="20">
        <f t="shared" si="101"/>
        <v>181.72</v>
      </c>
      <c r="K117" s="30">
        <v>1.1200000000000001</v>
      </c>
      <c r="L117" s="20">
        <f t="shared" si="97"/>
        <v>102</v>
      </c>
      <c r="M117" s="31">
        <f t="shared" si="98"/>
        <v>1.1200000000000001</v>
      </c>
      <c r="N117" s="12">
        <f t="shared" si="99"/>
        <v>114.24000000000001</v>
      </c>
      <c r="O117" s="12">
        <f t="shared" si="100"/>
        <v>295.96000000000004</v>
      </c>
      <c r="P117" s="54"/>
      <c r="Q117" s="38"/>
      <c r="R117" s="38"/>
      <c r="U117" s="40"/>
    </row>
    <row r="118" spans="1:21" s="39" customFormat="1" x14ac:dyDescent="0.3">
      <c r="A118" s="32">
        <f>IF(H118&lt;&gt;"",1+MAX($A$6:A117),"")</f>
        <v>65</v>
      </c>
      <c r="B118" s="113"/>
      <c r="C118" s="71"/>
      <c r="D118" s="26" t="s">
        <v>97</v>
      </c>
      <c r="E118" s="34">
        <v>1</v>
      </c>
      <c r="F118" s="35">
        <v>0</v>
      </c>
      <c r="G118" s="36">
        <f t="shared" si="95"/>
        <v>1</v>
      </c>
      <c r="H118" s="37" t="s">
        <v>3</v>
      </c>
      <c r="I118" s="20">
        <v>101.83399999999999</v>
      </c>
      <c r="J118" s="20">
        <f t="shared" si="101"/>
        <v>101.83399999999999</v>
      </c>
      <c r="K118" s="30">
        <v>0.44</v>
      </c>
      <c r="L118" s="20">
        <f t="shared" si="97"/>
        <v>102</v>
      </c>
      <c r="M118" s="31">
        <f t="shared" si="98"/>
        <v>0.44</v>
      </c>
      <c r="N118" s="12">
        <f t="shared" si="99"/>
        <v>44.88</v>
      </c>
      <c r="O118" s="12">
        <f t="shared" si="100"/>
        <v>146.714</v>
      </c>
      <c r="P118" s="54"/>
      <c r="Q118" s="38"/>
      <c r="R118" s="38"/>
      <c r="U118" s="40"/>
    </row>
    <row r="119" spans="1:21" s="39" customFormat="1" x14ac:dyDescent="0.3">
      <c r="A119" s="32">
        <f>IF(H119&lt;&gt;"",1+MAX($A$6:A118),"")</f>
        <v>66</v>
      </c>
      <c r="B119" s="113"/>
      <c r="C119" s="71"/>
      <c r="D119" s="26" t="s">
        <v>98</v>
      </c>
      <c r="E119" s="34">
        <v>2</v>
      </c>
      <c r="F119" s="35">
        <v>0</v>
      </c>
      <c r="G119" s="36">
        <f t="shared" si="95"/>
        <v>2</v>
      </c>
      <c r="H119" s="37" t="s">
        <v>3</v>
      </c>
      <c r="I119" s="20">
        <v>549.88</v>
      </c>
      <c r="J119" s="20">
        <f t="shared" si="101"/>
        <v>1099.76</v>
      </c>
      <c r="K119" s="30">
        <v>2.21</v>
      </c>
      <c r="L119" s="20">
        <f t="shared" si="97"/>
        <v>102</v>
      </c>
      <c r="M119" s="31">
        <f t="shared" si="98"/>
        <v>4.42</v>
      </c>
      <c r="N119" s="12">
        <f t="shared" si="99"/>
        <v>450.84</v>
      </c>
      <c r="O119" s="12">
        <f t="shared" si="100"/>
        <v>1550.6</v>
      </c>
      <c r="P119" s="54"/>
      <c r="Q119" s="38"/>
      <c r="R119" s="38"/>
      <c r="U119" s="40"/>
    </row>
    <row r="120" spans="1:21" s="39" customFormat="1" x14ac:dyDescent="0.3">
      <c r="A120" s="32" t="str">
        <f>IF(H120&lt;&gt;"",1+MAX($A$6:A119),"")</f>
        <v/>
      </c>
      <c r="B120" s="82"/>
      <c r="C120" s="71"/>
      <c r="D120" s="26"/>
      <c r="E120" s="34"/>
      <c r="F120" s="35"/>
      <c r="G120" s="36"/>
      <c r="H120" s="37"/>
      <c r="I120" s="20"/>
      <c r="J120" s="20"/>
      <c r="K120" s="30"/>
      <c r="L120" s="20"/>
      <c r="M120" s="31"/>
      <c r="N120" s="12"/>
      <c r="O120" s="12"/>
      <c r="P120" s="54"/>
      <c r="Q120" s="38"/>
      <c r="R120" s="38"/>
      <c r="U120" s="40"/>
    </row>
    <row r="121" spans="1:21" s="39" customFormat="1" x14ac:dyDescent="0.3">
      <c r="A121" s="32" t="str">
        <f>IF(H121&lt;&gt;"",1+MAX($A$6:A120),"")</f>
        <v/>
      </c>
      <c r="B121" s="82"/>
      <c r="C121" s="71"/>
      <c r="D121" s="63" t="s">
        <v>78</v>
      </c>
      <c r="E121" s="34"/>
      <c r="F121" s="35"/>
      <c r="G121" s="36"/>
      <c r="H121" s="37"/>
      <c r="I121" s="20"/>
      <c r="J121" s="20"/>
      <c r="K121" s="30"/>
      <c r="L121" s="20"/>
      <c r="M121" s="31"/>
      <c r="N121" s="12"/>
      <c r="O121" s="12"/>
      <c r="P121" s="54"/>
      <c r="Q121" s="38"/>
      <c r="R121" s="38"/>
      <c r="U121" s="40"/>
    </row>
    <row r="122" spans="1:21" s="39" customFormat="1" x14ac:dyDescent="0.3">
      <c r="A122" s="32">
        <f>IF(H122&lt;&gt;"",1+MAX($A$6:A121),"")</f>
        <v>67</v>
      </c>
      <c r="B122" s="113" t="s">
        <v>116</v>
      </c>
      <c r="C122" s="71"/>
      <c r="D122" s="26" t="s">
        <v>99</v>
      </c>
      <c r="E122" s="34">
        <v>2</v>
      </c>
      <c r="F122" s="35">
        <v>0</v>
      </c>
      <c r="G122" s="36">
        <f>(1+F122)*E122</f>
        <v>2</v>
      </c>
      <c r="H122" s="37" t="s">
        <v>3</v>
      </c>
      <c r="I122" s="20">
        <v>250.56591999999998</v>
      </c>
      <c r="J122" s="20">
        <f t="shared" ref="J122:J124" si="103">I122*G122</f>
        <v>501.13183999999995</v>
      </c>
      <c r="K122" s="30">
        <v>1</v>
      </c>
      <c r="L122" s="20">
        <f t="shared" ref="L122:L124" si="104">$O$13</f>
        <v>102</v>
      </c>
      <c r="M122" s="31">
        <f t="shared" ref="M122:M124" si="105">K122*G122</f>
        <v>2</v>
      </c>
      <c r="N122" s="12">
        <f t="shared" ref="N122:N124" si="106">M122*L122</f>
        <v>204</v>
      </c>
      <c r="O122" s="12">
        <f t="shared" ref="O122:O124" si="107">N122+J122</f>
        <v>705.13184000000001</v>
      </c>
      <c r="P122" s="54"/>
      <c r="Q122" s="38"/>
      <c r="R122" s="38"/>
      <c r="U122" s="40"/>
    </row>
    <row r="123" spans="1:21" s="39" customFormat="1" x14ac:dyDescent="0.3">
      <c r="A123" s="32">
        <f>IF(H123&lt;&gt;"",1+MAX($A$6:A122),"")</f>
        <v>68</v>
      </c>
      <c r="B123" s="113"/>
      <c r="C123" s="71"/>
      <c r="D123" s="26" t="s">
        <v>100</v>
      </c>
      <c r="E123" s="34">
        <v>2</v>
      </c>
      <c r="F123" s="35">
        <v>0</v>
      </c>
      <c r="G123" s="36">
        <f>(1+F123)*E123</f>
        <v>2</v>
      </c>
      <c r="H123" s="37" t="s">
        <v>3</v>
      </c>
      <c r="I123" s="20">
        <v>168.73999999999998</v>
      </c>
      <c r="J123" s="20">
        <f t="shared" si="103"/>
        <v>337.47999999999996</v>
      </c>
      <c r="K123" s="30">
        <v>0.66300000000000003</v>
      </c>
      <c r="L123" s="20">
        <f t="shared" si="104"/>
        <v>102</v>
      </c>
      <c r="M123" s="31">
        <f t="shared" si="105"/>
        <v>1.3260000000000001</v>
      </c>
      <c r="N123" s="12">
        <f t="shared" si="106"/>
        <v>135.25200000000001</v>
      </c>
      <c r="O123" s="12">
        <f t="shared" si="107"/>
        <v>472.73199999999997</v>
      </c>
      <c r="P123" s="54"/>
      <c r="Q123" s="38"/>
      <c r="R123" s="38"/>
      <c r="U123" s="40"/>
    </row>
    <row r="124" spans="1:21" s="39" customFormat="1" x14ac:dyDescent="0.3">
      <c r="A124" s="32">
        <f>IF(H124&lt;&gt;"",1+MAX($A$6:A123),"")</f>
        <v>69</v>
      </c>
      <c r="B124" s="113"/>
      <c r="C124" s="71"/>
      <c r="D124" s="26" t="s">
        <v>101</v>
      </c>
      <c r="E124" s="34">
        <v>1</v>
      </c>
      <c r="F124" s="35">
        <v>0</v>
      </c>
      <c r="G124" s="36">
        <f>(1+F124)*E124</f>
        <v>1</v>
      </c>
      <c r="H124" s="37" t="s">
        <v>3</v>
      </c>
      <c r="I124" s="20">
        <v>326.08119999999997</v>
      </c>
      <c r="J124" s="20">
        <f t="shared" si="103"/>
        <v>326.08119999999997</v>
      </c>
      <c r="K124" s="30">
        <v>1.4430000000000001</v>
      </c>
      <c r="L124" s="20">
        <f t="shared" si="104"/>
        <v>102</v>
      </c>
      <c r="M124" s="31">
        <f t="shared" si="105"/>
        <v>1.4430000000000001</v>
      </c>
      <c r="N124" s="12">
        <f t="shared" si="106"/>
        <v>147.18600000000001</v>
      </c>
      <c r="O124" s="12">
        <f t="shared" si="107"/>
        <v>473.2672</v>
      </c>
      <c r="P124" s="54"/>
      <c r="Q124" s="38"/>
      <c r="R124" s="38"/>
      <c r="U124" s="40"/>
    </row>
    <row r="125" spans="1:21" s="39" customFormat="1" x14ac:dyDescent="0.3">
      <c r="A125" s="32" t="str">
        <f>IF(H125&lt;&gt;"",1+MAX($A$6:A124),"")</f>
        <v/>
      </c>
      <c r="B125" s="113"/>
      <c r="C125" s="71"/>
      <c r="D125" s="26"/>
      <c r="E125" s="34"/>
      <c r="F125" s="35"/>
      <c r="G125" s="36"/>
      <c r="H125" s="37"/>
      <c r="I125" s="20"/>
      <c r="J125" s="20"/>
      <c r="K125" s="30"/>
      <c r="L125" s="20"/>
      <c r="M125" s="31"/>
      <c r="N125" s="12"/>
      <c r="O125" s="12"/>
      <c r="P125" s="54"/>
      <c r="Q125" s="38"/>
      <c r="R125" s="38"/>
      <c r="U125" s="40"/>
    </row>
    <row r="126" spans="1:21" s="39" customFormat="1" x14ac:dyDescent="0.3">
      <c r="A126" s="32" t="str">
        <f>IF(H126&lt;&gt;"",1+MAX($A$6:A125),"")</f>
        <v/>
      </c>
      <c r="B126" s="113"/>
      <c r="C126" s="71" t="s">
        <v>34</v>
      </c>
      <c r="D126" s="78" t="s">
        <v>102</v>
      </c>
      <c r="E126" s="34"/>
      <c r="F126" s="35"/>
      <c r="G126" s="36"/>
      <c r="H126" s="37"/>
      <c r="I126" s="20"/>
      <c r="J126" s="20"/>
      <c r="K126" s="30"/>
      <c r="L126" s="20"/>
      <c r="M126" s="31"/>
      <c r="N126" s="12"/>
      <c r="O126" s="12"/>
      <c r="P126" s="54"/>
      <c r="Q126" s="38"/>
      <c r="R126" s="38"/>
      <c r="U126" s="40"/>
    </row>
    <row r="127" spans="1:21" s="39" customFormat="1" x14ac:dyDescent="0.3">
      <c r="A127" s="32">
        <f>IF(H127&lt;&gt;"",1+MAX($A$6:A126),"")</f>
        <v>70</v>
      </c>
      <c r="B127" s="113"/>
      <c r="C127" s="73" t="s">
        <v>35</v>
      </c>
      <c r="D127" s="26" t="s">
        <v>103</v>
      </c>
      <c r="E127" s="34">
        <v>1</v>
      </c>
      <c r="F127" s="35">
        <v>0</v>
      </c>
      <c r="G127" s="36">
        <f t="shared" ref="G127:G133" si="108">(1+F127)*E127</f>
        <v>1</v>
      </c>
      <c r="H127" s="37" t="s">
        <v>3</v>
      </c>
      <c r="I127" s="20">
        <v>543</v>
      </c>
      <c r="J127" s="20">
        <f t="shared" ref="J127:J133" si="109">I127*G127</f>
        <v>543</v>
      </c>
      <c r="K127" s="30">
        <v>2.8</v>
      </c>
      <c r="L127" s="20">
        <f t="shared" ref="L127:L133" si="110">$O$13</f>
        <v>102</v>
      </c>
      <c r="M127" s="31">
        <f t="shared" ref="M127:M133" si="111">K127*G127</f>
        <v>2.8</v>
      </c>
      <c r="N127" s="12">
        <f t="shared" ref="N127:N133" si="112">M127*L127</f>
        <v>285.59999999999997</v>
      </c>
      <c r="O127" s="12">
        <f t="shared" ref="O127:O133" si="113">N127+J127</f>
        <v>828.59999999999991</v>
      </c>
      <c r="P127" s="54"/>
      <c r="Q127" s="38"/>
      <c r="R127" s="38"/>
      <c r="U127" s="40"/>
    </row>
    <row r="128" spans="1:21" s="39" customFormat="1" x14ac:dyDescent="0.3">
      <c r="A128" s="32">
        <f>IF(H128&lt;&gt;"",1+MAX($A$6:A127),"")</f>
        <v>71</v>
      </c>
      <c r="B128" s="113"/>
      <c r="C128" s="71"/>
      <c r="D128" s="26" t="s">
        <v>104</v>
      </c>
      <c r="E128" s="34">
        <v>1</v>
      </c>
      <c r="F128" s="35">
        <v>0</v>
      </c>
      <c r="G128" s="36">
        <f t="shared" si="108"/>
        <v>1</v>
      </c>
      <c r="H128" s="37" t="s">
        <v>3</v>
      </c>
      <c r="I128" s="20">
        <v>343</v>
      </c>
      <c r="J128" s="20">
        <f t="shared" si="109"/>
        <v>343</v>
      </c>
      <c r="K128" s="30">
        <v>2</v>
      </c>
      <c r="L128" s="20">
        <f t="shared" si="110"/>
        <v>102</v>
      </c>
      <c r="M128" s="31">
        <f t="shared" si="111"/>
        <v>2</v>
      </c>
      <c r="N128" s="12">
        <f t="shared" si="112"/>
        <v>204</v>
      </c>
      <c r="O128" s="12">
        <f t="shared" si="113"/>
        <v>547</v>
      </c>
      <c r="P128" s="54"/>
      <c r="Q128" s="38"/>
      <c r="R128" s="38"/>
      <c r="U128" s="40"/>
    </row>
    <row r="129" spans="1:21" s="39" customFormat="1" x14ac:dyDescent="0.3">
      <c r="A129" s="32">
        <f>IF(H129&lt;&gt;"",1+MAX($A$6:A128),"")</f>
        <v>72</v>
      </c>
      <c r="B129" s="113"/>
      <c r="C129" s="71"/>
      <c r="D129" s="26" t="s">
        <v>105</v>
      </c>
      <c r="E129" s="34">
        <v>1</v>
      </c>
      <c r="F129" s="35">
        <v>0</v>
      </c>
      <c r="G129" s="36">
        <f t="shared" si="108"/>
        <v>1</v>
      </c>
      <c r="H129" s="37" t="s">
        <v>3</v>
      </c>
      <c r="I129" s="20">
        <v>925</v>
      </c>
      <c r="J129" s="20">
        <f t="shared" si="109"/>
        <v>925</v>
      </c>
      <c r="K129" s="30">
        <v>2</v>
      </c>
      <c r="L129" s="20">
        <f t="shared" si="110"/>
        <v>102</v>
      </c>
      <c r="M129" s="31">
        <f t="shared" si="111"/>
        <v>2</v>
      </c>
      <c r="N129" s="12">
        <f t="shared" si="112"/>
        <v>204</v>
      </c>
      <c r="O129" s="12">
        <f t="shared" si="113"/>
        <v>1129</v>
      </c>
      <c r="P129" s="54"/>
      <c r="Q129" s="38"/>
      <c r="R129" s="38"/>
      <c r="U129" s="40"/>
    </row>
    <row r="130" spans="1:21" s="39" customFormat="1" x14ac:dyDescent="0.3">
      <c r="A130" s="32">
        <f>IF(H130&lt;&gt;"",1+MAX($A$6:A129),"")</f>
        <v>73</v>
      </c>
      <c r="B130" s="113"/>
      <c r="C130" s="71"/>
      <c r="D130" s="26" t="s">
        <v>106</v>
      </c>
      <c r="E130" s="34">
        <v>1</v>
      </c>
      <c r="F130" s="35">
        <v>0</v>
      </c>
      <c r="G130" s="36">
        <f t="shared" si="108"/>
        <v>1</v>
      </c>
      <c r="H130" s="37" t="s">
        <v>3</v>
      </c>
      <c r="I130" s="20">
        <v>547</v>
      </c>
      <c r="J130" s="20">
        <f t="shared" si="109"/>
        <v>547</v>
      </c>
      <c r="K130" s="30">
        <v>1.667</v>
      </c>
      <c r="L130" s="20">
        <f t="shared" si="110"/>
        <v>102</v>
      </c>
      <c r="M130" s="31">
        <f t="shared" si="111"/>
        <v>1.667</v>
      </c>
      <c r="N130" s="12">
        <f t="shared" si="112"/>
        <v>170.03399999999999</v>
      </c>
      <c r="O130" s="12">
        <f t="shared" si="113"/>
        <v>717.03399999999999</v>
      </c>
      <c r="P130" s="54"/>
      <c r="Q130" s="38"/>
      <c r="R130" s="38"/>
      <c r="U130" s="40"/>
    </row>
    <row r="131" spans="1:21" s="39" customFormat="1" x14ac:dyDescent="0.3">
      <c r="A131" s="32">
        <f>IF(H131&lt;&gt;"",1+MAX($A$6:A130),"")</f>
        <v>74</v>
      </c>
      <c r="B131" s="113"/>
      <c r="C131" s="71"/>
      <c r="D131" s="26" t="s">
        <v>107</v>
      </c>
      <c r="E131" s="34">
        <v>2</v>
      </c>
      <c r="F131" s="35">
        <v>0</v>
      </c>
      <c r="G131" s="36">
        <f t="shared" si="108"/>
        <v>2</v>
      </c>
      <c r="H131" s="37" t="s">
        <v>3</v>
      </c>
      <c r="I131" s="20">
        <v>109.2</v>
      </c>
      <c r="J131" s="20">
        <f t="shared" si="109"/>
        <v>218.4</v>
      </c>
      <c r="K131" s="30">
        <v>1.1200000000000001</v>
      </c>
      <c r="L131" s="20">
        <f t="shared" si="110"/>
        <v>102</v>
      </c>
      <c r="M131" s="31">
        <f t="shared" si="111"/>
        <v>2.2400000000000002</v>
      </c>
      <c r="N131" s="12">
        <f t="shared" si="112"/>
        <v>228.48000000000002</v>
      </c>
      <c r="O131" s="12">
        <f t="shared" si="113"/>
        <v>446.88</v>
      </c>
      <c r="P131" s="54"/>
      <c r="Q131" s="38"/>
      <c r="R131" s="38"/>
      <c r="U131" s="40"/>
    </row>
    <row r="132" spans="1:21" s="39" customFormat="1" x14ac:dyDescent="0.3">
      <c r="A132" s="32">
        <f>IF(H132&lt;&gt;"",1+MAX($A$6:A131),"")</f>
        <v>75</v>
      </c>
      <c r="B132" s="113"/>
      <c r="C132" s="71"/>
      <c r="D132" s="26" t="s">
        <v>108</v>
      </c>
      <c r="E132" s="34">
        <v>3</v>
      </c>
      <c r="F132" s="35">
        <v>0</v>
      </c>
      <c r="G132" s="36">
        <f t="shared" si="108"/>
        <v>3</v>
      </c>
      <c r="H132" s="37" t="s">
        <v>3</v>
      </c>
      <c r="I132" s="20">
        <v>114.3</v>
      </c>
      <c r="J132" s="20">
        <f t="shared" si="109"/>
        <v>342.9</v>
      </c>
      <c r="K132" s="30">
        <v>0.67</v>
      </c>
      <c r="L132" s="20">
        <f t="shared" si="110"/>
        <v>102</v>
      </c>
      <c r="M132" s="31">
        <f t="shared" si="111"/>
        <v>2.0100000000000002</v>
      </c>
      <c r="N132" s="12">
        <f t="shared" si="112"/>
        <v>205.02</v>
      </c>
      <c r="O132" s="12">
        <f t="shared" si="113"/>
        <v>547.91999999999996</v>
      </c>
      <c r="P132" s="54"/>
      <c r="Q132" s="38"/>
      <c r="R132" s="38"/>
      <c r="U132" s="40"/>
    </row>
    <row r="133" spans="1:21" s="39" customFormat="1" x14ac:dyDescent="0.3">
      <c r="A133" s="32">
        <f>IF(H133&lt;&gt;"",1+MAX($A$6:A132),"")</f>
        <v>76</v>
      </c>
      <c r="B133" s="113"/>
      <c r="C133" s="71"/>
      <c r="D133" s="26" t="s">
        <v>109</v>
      </c>
      <c r="E133" s="34">
        <v>4</v>
      </c>
      <c r="F133" s="35">
        <v>0</v>
      </c>
      <c r="G133" s="36">
        <f t="shared" si="108"/>
        <v>4</v>
      </c>
      <c r="H133" s="37" t="s">
        <v>3</v>
      </c>
      <c r="I133" s="20">
        <v>87.2</v>
      </c>
      <c r="J133" s="20">
        <f t="shared" si="109"/>
        <v>348.8</v>
      </c>
      <c r="K133" s="30">
        <v>1</v>
      </c>
      <c r="L133" s="20">
        <f t="shared" si="110"/>
        <v>102</v>
      </c>
      <c r="M133" s="31">
        <f t="shared" si="111"/>
        <v>4</v>
      </c>
      <c r="N133" s="12">
        <f t="shared" si="112"/>
        <v>408</v>
      </c>
      <c r="O133" s="12">
        <f t="shared" si="113"/>
        <v>756.8</v>
      </c>
      <c r="P133" s="54"/>
      <c r="Q133" s="38"/>
      <c r="R133" s="38"/>
      <c r="U133" s="40"/>
    </row>
    <row r="134" spans="1:21" s="39" customFormat="1" x14ac:dyDescent="0.3">
      <c r="A134" s="32" t="str">
        <f>IF(H134&lt;&gt;"",1+MAX($A$6:A133),"")</f>
        <v/>
      </c>
      <c r="B134" s="113"/>
      <c r="C134" s="71"/>
      <c r="D134" s="26"/>
      <c r="E134" s="34"/>
      <c r="F134" s="35"/>
      <c r="G134" s="36"/>
      <c r="H134" s="37"/>
      <c r="I134" s="20"/>
      <c r="J134" s="20"/>
      <c r="K134" s="30"/>
      <c r="L134" s="20"/>
      <c r="M134" s="31"/>
      <c r="N134" s="12"/>
      <c r="O134" s="12"/>
      <c r="P134" s="54"/>
      <c r="Q134" s="38"/>
      <c r="R134" s="38"/>
      <c r="U134" s="40"/>
    </row>
    <row r="135" spans="1:21" s="39" customFormat="1" x14ac:dyDescent="0.3">
      <c r="A135" s="32" t="str">
        <f>IF(H135&lt;&gt;"",1+MAX($A$6:A134),"")</f>
        <v/>
      </c>
      <c r="B135" s="113"/>
      <c r="C135" s="71" t="s">
        <v>42</v>
      </c>
      <c r="D135" s="78" t="s">
        <v>110</v>
      </c>
      <c r="E135" s="34"/>
      <c r="F135" s="35"/>
      <c r="G135" s="36"/>
      <c r="H135" s="37"/>
      <c r="I135" s="20"/>
      <c r="J135" s="20"/>
      <c r="K135" s="30"/>
      <c r="L135" s="20"/>
      <c r="M135" s="31"/>
      <c r="N135" s="12"/>
      <c r="O135" s="12"/>
      <c r="P135" s="54"/>
      <c r="Q135" s="38"/>
      <c r="R135" s="38"/>
      <c r="U135" s="40"/>
    </row>
    <row r="136" spans="1:21" s="39" customFormat="1" x14ac:dyDescent="0.3">
      <c r="A136" s="32">
        <f>IF(H136&lt;&gt;"",1+MAX($A$6:A135),"")</f>
        <v>77</v>
      </c>
      <c r="B136" s="113"/>
      <c r="C136" s="71"/>
      <c r="D136" s="26" t="s">
        <v>111</v>
      </c>
      <c r="E136" s="34">
        <v>1</v>
      </c>
      <c r="F136" s="35">
        <v>0</v>
      </c>
      <c r="G136" s="36">
        <f t="shared" ref="G136:G141" si="114">(1+F136)*E136</f>
        <v>1</v>
      </c>
      <c r="H136" s="37" t="s">
        <v>3</v>
      </c>
      <c r="I136" s="20">
        <v>8736</v>
      </c>
      <c r="J136" s="20">
        <f t="shared" ref="J136" si="115">I136*G136</f>
        <v>8736</v>
      </c>
      <c r="K136" s="30">
        <v>6.64</v>
      </c>
      <c r="L136" s="20">
        <f t="shared" ref="L136:L141" si="116">$O$13</f>
        <v>102</v>
      </c>
      <c r="M136" s="31">
        <f t="shared" ref="M136:M141" si="117">K136*G136</f>
        <v>6.64</v>
      </c>
      <c r="N136" s="12">
        <f t="shared" ref="N136:N141" si="118">M136*L136</f>
        <v>677.28</v>
      </c>
      <c r="O136" s="12">
        <f t="shared" ref="O136:O141" si="119">N136+J136</f>
        <v>9413.2800000000007</v>
      </c>
      <c r="P136" s="54"/>
      <c r="Q136" s="38"/>
      <c r="R136" s="38"/>
      <c r="U136" s="40"/>
    </row>
    <row r="137" spans="1:21" s="39" customFormat="1" x14ac:dyDescent="0.3">
      <c r="A137" s="32">
        <f>IF(H137&lt;&gt;"",1+MAX($A$6:A136),"")</f>
        <v>78</v>
      </c>
      <c r="B137" s="113"/>
      <c r="C137" s="71"/>
      <c r="D137" s="104" t="s">
        <v>145</v>
      </c>
      <c r="E137" s="105">
        <v>1</v>
      </c>
      <c r="F137" s="106">
        <v>0</v>
      </c>
      <c r="G137" s="107">
        <f t="shared" si="114"/>
        <v>1</v>
      </c>
      <c r="H137" s="108" t="s">
        <v>3</v>
      </c>
      <c r="I137" s="109">
        <v>0</v>
      </c>
      <c r="J137" s="109">
        <f t="shared" ref="J137:J141" si="120">I137*G137</f>
        <v>0</v>
      </c>
      <c r="K137" s="110">
        <v>180</v>
      </c>
      <c r="L137" s="109">
        <f t="shared" si="116"/>
        <v>102</v>
      </c>
      <c r="M137" s="111">
        <f t="shared" si="117"/>
        <v>180</v>
      </c>
      <c r="N137" s="112">
        <f t="shared" si="118"/>
        <v>18360</v>
      </c>
      <c r="O137" s="112">
        <f t="shared" si="119"/>
        <v>18360</v>
      </c>
      <c r="P137" s="54"/>
      <c r="Q137" s="38"/>
      <c r="R137" s="38"/>
      <c r="U137" s="40"/>
    </row>
    <row r="138" spans="1:21" s="39" customFormat="1" x14ac:dyDescent="0.3">
      <c r="A138" s="32">
        <f>IF(H138&lt;&gt;"",1+MAX($A$6:A137),"")</f>
        <v>79</v>
      </c>
      <c r="B138" s="113"/>
      <c r="C138" s="71"/>
      <c r="D138" s="104" t="s">
        <v>144</v>
      </c>
      <c r="E138" s="105">
        <v>1</v>
      </c>
      <c r="F138" s="106">
        <v>0</v>
      </c>
      <c r="G138" s="107">
        <f t="shared" si="114"/>
        <v>1</v>
      </c>
      <c r="H138" s="108" t="s">
        <v>3</v>
      </c>
      <c r="I138" s="109">
        <v>0</v>
      </c>
      <c r="J138" s="109">
        <f t="shared" si="120"/>
        <v>0</v>
      </c>
      <c r="K138" s="110">
        <v>180</v>
      </c>
      <c r="L138" s="109">
        <f t="shared" si="116"/>
        <v>102</v>
      </c>
      <c r="M138" s="111">
        <f t="shared" si="117"/>
        <v>180</v>
      </c>
      <c r="N138" s="112">
        <f t="shared" si="118"/>
        <v>18360</v>
      </c>
      <c r="O138" s="112">
        <f t="shared" si="119"/>
        <v>18360</v>
      </c>
      <c r="P138" s="54"/>
      <c r="Q138" s="38"/>
      <c r="R138" s="38"/>
      <c r="U138" s="40"/>
    </row>
    <row r="139" spans="1:21" s="39" customFormat="1" x14ac:dyDescent="0.3">
      <c r="A139" s="32">
        <f>IF(H139&lt;&gt;"",1+MAX($A$6:A138),"")</f>
        <v>80</v>
      </c>
      <c r="B139" s="113"/>
      <c r="C139" s="71"/>
      <c r="D139" s="26" t="s">
        <v>112</v>
      </c>
      <c r="E139" s="34">
        <v>1</v>
      </c>
      <c r="F139" s="35">
        <v>0</v>
      </c>
      <c r="G139" s="36">
        <f t="shared" si="114"/>
        <v>1</v>
      </c>
      <c r="H139" s="37" t="s">
        <v>3</v>
      </c>
      <c r="I139" s="20">
        <v>4434</v>
      </c>
      <c r="J139" s="20">
        <f t="shared" si="120"/>
        <v>4434</v>
      </c>
      <c r="K139" s="30">
        <v>3.84</v>
      </c>
      <c r="L139" s="20">
        <f t="shared" si="116"/>
        <v>102</v>
      </c>
      <c r="M139" s="31">
        <f t="shared" si="117"/>
        <v>3.84</v>
      </c>
      <c r="N139" s="12">
        <f t="shared" si="118"/>
        <v>391.68</v>
      </c>
      <c r="O139" s="12">
        <f t="shared" si="119"/>
        <v>4825.68</v>
      </c>
      <c r="P139" s="54"/>
      <c r="Q139" s="38"/>
      <c r="R139" s="38"/>
      <c r="U139" s="40"/>
    </row>
    <row r="140" spans="1:21" s="39" customFormat="1" x14ac:dyDescent="0.3">
      <c r="A140" s="32">
        <f>IF(H140&lt;&gt;"",1+MAX($A$6:A139),"")</f>
        <v>81</v>
      </c>
      <c r="B140" s="113"/>
      <c r="C140" s="71"/>
      <c r="D140" s="26" t="s">
        <v>113</v>
      </c>
      <c r="E140" s="34">
        <v>1</v>
      </c>
      <c r="F140" s="35">
        <v>0</v>
      </c>
      <c r="G140" s="36">
        <f t="shared" si="114"/>
        <v>1</v>
      </c>
      <c r="H140" s="37" t="s">
        <v>3</v>
      </c>
      <c r="I140" s="20">
        <v>1544</v>
      </c>
      <c r="J140" s="20">
        <f t="shared" si="120"/>
        <v>1544</v>
      </c>
      <c r="K140" s="30">
        <v>4</v>
      </c>
      <c r="L140" s="20">
        <f t="shared" si="116"/>
        <v>102</v>
      </c>
      <c r="M140" s="31">
        <f t="shared" si="117"/>
        <v>4</v>
      </c>
      <c r="N140" s="12">
        <f t="shared" si="118"/>
        <v>408</v>
      </c>
      <c r="O140" s="12">
        <f t="shared" si="119"/>
        <v>1952</v>
      </c>
      <c r="P140" s="54"/>
      <c r="Q140" s="38"/>
      <c r="R140" s="38"/>
      <c r="U140" s="40"/>
    </row>
    <row r="141" spans="1:21" s="39" customFormat="1" x14ac:dyDescent="0.3">
      <c r="A141" s="32">
        <f>IF(H141&lt;&gt;"",1+MAX($A$6:A140),"")</f>
        <v>82</v>
      </c>
      <c r="B141" s="113"/>
      <c r="C141" s="71"/>
      <c r="D141" s="26" t="s">
        <v>114</v>
      </c>
      <c r="E141" s="34">
        <v>1</v>
      </c>
      <c r="F141" s="35">
        <v>0</v>
      </c>
      <c r="G141" s="36">
        <f t="shared" si="114"/>
        <v>1</v>
      </c>
      <c r="H141" s="37" t="s">
        <v>3</v>
      </c>
      <c r="I141" s="20">
        <v>5647</v>
      </c>
      <c r="J141" s="20">
        <f t="shared" si="120"/>
        <v>5647</v>
      </c>
      <c r="K141" s="30">
        <v>6</v>
      </c>
      <c r="L141" s="20">
        <f t="shared" si="116"/>
        <v>102</v>
      </c>
      <c r="M141" s="31">
        <f t="shared" si="117"/>
        <v>6</v>
      </c>
      <c r="N141" s="12">
        <f t="shared" si="118"/>
        <v>612</v>
      </c>
      <c r="O141" s="12">
        <f t="shared" si="119"/>
        <v>6259</v>
      </c>
      <c r="P141" s="54"/>
      <c r="Q141" s="38"/>
      <c r="R141" s="38"/>
      <c r="U141" s="40"/>
    </row>
    <row r="142" spans="1:21" s="39" customFormat="1" x14ac:dyDescent="0.3">
      <c r="A142" s="32" t="str">
        <f>IF(H142&lt;&gt;"",1+MAX($A$6:A141),"")</f>
        <v/>
      </c>
      <c r="B142" s="82"/>
      <c r="C142" s="71"/>
      <c r="D142" s="26"/>
      <c r="E142" s="34"/>
      <c r="F142" s="35"/>
      <c r="G142" s="36"/>
      <c r="H142" s="37"/>
      <c r="I142" s="20"/>
      <c r="J142" s="20"/>
      <c r="K142" s="30"/>
      <c r="L142" s="20"/>
      <c r="M142" s="31"/>
      <c r="N142" s="12"/>
      <c r="O142" s="12"/>
      <c r="P142" s="54"/>
      <c r="Q142" s="38"/>
      <c r="R142" s="38"/>
      <c r="U142" s="40"/>
    </row>
    <row r="143" spans="1:21" s="3" customFormat="1" x14ac:dyDescent="0.3">
      <c r="A143" s="29"/>
      <c r="B143" s="81"/>
      <c r="C143" s="72"/>
      <c r="D143" s="66"/>
      <c r="E143" s="25"/>
      <c r="F143" s="11"/>
      <c r="G143" s="23"/>
      <c r="H143" s="24"/>
      <c r="I143" s="20"/>
      <c r="J143" s="20"/>
      <c r="K143" s="20"/>
      <c r="L143" s="91" t="s">
        <v>23</v>
      </c>
      <c r="M143" s="92">
        <f>SUM(M6:M142)</f>
        <v>659.84535059999996</v>
      </c>
      <c r="N143" s="12"/>
      <c r="O143" s="12"/>
      <c r="P143" s="54"/>
      <c r="Q143" s="2"/>
      <c r="R143" s="2"/>
      <c r="U143" s="15"/>
    </row>
    <row r="144" spans="1:21" ht="16.2" thickBot="1" x14ac:dyDescent="0.3">
      <c r="A144" s="27"/>
      <c r="B144" s="59" t="s">
        <v>24</v>
      </c>
      <c r="C144" s="43"/>
      <c r="D144" s="67"/>
      <c r="E144" s="42"/>
      <c r="F144" s="43"/>
      <c r="G144" s="43"/>
      <c r="H144" s="44"/>
      <c r="I144" s="44"/>
      <c r="J144" s="44"/>
      <c r="K144" s="44"/>
      <c r="L144" s="33"/>
      <c r="M144" s="33"/>
      <c r="N144" s="45"/>
      <c r="O144" s="55"/>
      <c r="P144" s="56">
        <f>SUM(P5:P142)</f>
        <v>138488.98581032004</v>
      </c>
    </row>
    <row r="145" spans="1:16" ht="16.8" thickTop="1" thickBot="1" x14ac:dyDescent="0.3">
      <c r="A145" s="27"/>
      <c r="B145" s="60" t="s">
        <v>25</v>
      </c>
      <c r="C145" s="67"/>
      <c r="D145" s="67"/>
      <c r="E145" s="42"/>
      <c r="F145" s="43"/>
      <c r="G145" s="43"/>
      <c r="H145" s="44"/>
      <c r="I145" s="44"/>
      <c r="J145" s="44"/>
      <c r="K145" s="44"/>
      <c r="L145" s="44"/>
      <c r="M145" s="44"/>
      <c r="N145" s="46">
        <v>8.8889999999999997E-2</v>
      </c>
      <c r="O145" s="47"/>
      <c r="P145" s="57">
        <f>P144*N145</f>
        <v>12310.285948679348</v>
      </c>
    </row>
    <row r="146" spans="1:16" ht="16.8" thickTop="1" thickBot="1" x14ac:dyDescent="0.3">
      <c r="A146" s="27"/>
      <c r="B146" s="60" t="s">
        <v>26</v>
      </c>
      <c r="C146" s="67"/>
      <c r="D146" s="67"/>
      <c r="E146" s="42"/>
      <c r="F146" s="43"/>
      <c r="G146" s="43"/>
      <c r="H146" s="44"/>
      <c r="I146" s="44"/>
      <c r="J146" s="44"/>
      <c r="K146" s="44"/>
      <c r="L146" s="44"/>
      <c r="M146" s="44"/>
      <c r="N146" s="48">
        <v>0.25</v>
      </c>
      <c r="O146" s="47"/>
      <c r="P146" s="57">
        <f>P144*N146</f>
        <v>34622.24645258001</v>
      </c>
    </row>
    <row r="147" spans="1:16" ht="16.8" thickTop="1" thickBot="1" x14ac:dyDescent="0.3">
      <c r="A147" s="27"/>
      <c r="B147" s="61" t="s">
        <v>27</v>
      </c>
      <c r="C147" s="68"/>
      <c r="D147" s="68"/>
      <c r="E147" s="49"/>
      <c r="F147" s="50"/>
      <c r="G147" s="50"/>
      <c r="H147" s="51"/>
      <c r="I147" s="51"/>
      <c r="J147" s="51"/>
      <c r="K147" s="51"/>
      <c r="L147" s="51"/>
      <c r="M147" s="51"/>
      <c r="N147" s="52"/>
      <c r="O147" s="53"/>
      <c r="P147" s="58">
        <f>SUM(P144:P146)</f>
        <v>185421.51821157939</v>
      </c>
    </row>
    <row r="148" spans="1:16" ht="16.2" thickTop="1" x14ac:dyDescent="0.25">
      <c r="A148" s="93"/>
      <c r="B148" s="94"/>
      <c r="C148" s="94"/>
      <c r="D148" s="95"/>
      <c r="E148" s="96"/>
      <c r="F148" s="97"/>
      <c r="G148" s="97"/>
      <c r="H148" s="98"/>
      <c r="I148" s="98"/>
      <c r="J148" s="98"/>
      <c r="K148" s="98"/>
      <c r="L148" s="98"/>
      <c r="M148" s="98"/>
      <c r="N148" s="99"/>
      <c r="O148" s="100"/>
      <c r="P148" s="101"/>
    </row>
  </sheetData>
  <mergeCells count="18">
    <mergeCell ref="B107:B119"/>
    <mergeCell ref="B122:B141"/>
    <mergeCell ref="B27:B28"/>
    <mergeCell ref="B30:B31"/>
    <mergeCell ref="B33:B35"/>
    <mergeCell ref="B98:B103"/>
    <mergeCell ref="B65:B95"/>
    <mergeCell ref="B8:B10"/>
    <mergeCell ref="B24:B25"/>
    <mergeCell ref="B17:B21"/>
    <mergeCell ref="P2:P3"/>
    <mergeCell ref="A1:B1"/>
    <mergeCell ref="A2:B2"/>
    <mergeCell ref="A3:B3"/>
    <mergeCell ref="D1:N1"/>
    <mergeCell ref="D2:N2"/>
    <mergeCell ref="D3:N3"/>
    <mergeCell ref="O2:O3"/>
  </mergeCells>
  <printOptions horizontalCentered="1"/>
  <pageMargins left="0.43307086614173201" right="0.43307086614173201" top="0.39370078740157499" bottom="0.39370078740157499" header="0.196850393700787" footer="0.196850393700787"/>
  <pageSetup scale="27" fitToHeight="0" orientation="portrait" r:id="rId1"/>
  <headerFooter>
    <oddFooter>&amp;C&amp;P of &amp;N</oddFooter>
  </headerFooter>
  <ignoredErrors>
    <ignoredError sqref="C15:C16 C27 C64:C65 C105:C106 C126:C127 C33:C3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DF15020F-4CD8-4387-A5A0-B80B61BDC2A2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 Statement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2023-09-27T15:10:35Z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{DF15020F-4CD8-4387-A5A0-B80B61BDC2A2}</vt:lpwstr>
  </property>
</Properties>
</file>