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400" windowHeight="8010"/>
  </bookViews>
  <sheets>
    <sheet name="Master" sheetId="1" r:id="rId1"/>
  </sheets>
  <definedNames>
    <definedName name="_xlnm.Print_Area" localSheetId="0">Master!$A$1:$K$46</definedName>
    <definedName name="_xlnm.Print_Titles" localSheetId="0">Master!$6:$9</definedName>
  </definedNames>
  <calcPr calcId="144525"/>
</workbook>
</file>

<file path=xl/calcChain.xml><?xml version="1.0" encoding="utf-8"?>
<calcChain xmlns="http://schemas.openxmlformats.org/spreadsheetml/2006/main">
  <c r="C42" i="1" l="1"/>
  <c r="C15" i="1"/>
  <c r="D15" i="1" s="1"/>
  <c r="G15" i="1" s="1"/>
  <c r="J15" i="1" s="1"/>
  <c r="C17" i="1"/>
  <c r="D17" i="1" s="1"/>
  <c r="G17" i="1" s="1"/>
  <c r="J17" i="1" s="1"/>
  <c r="D18" i="1"/>
  <c r="G18" i="1" s="1"/>
  <c r="J18" i="1" s="1"/>
  <c r="D16" i="1"/>
  <c r="G16" i="1" s="1"/>
  <c r="J16" i="1" s="1"/>
  <c r="D46" i="1" l="1"/>
  <c r="D45" i="1"/>
  <c r="D43" i="1"/>
  <c r="D33" i="1"/>
  <c r="G33" i="1" s="1"/>
  <c r="J33" i="1" s="1"/>
  <c r="D34" i="1"/>
  <c r="G34" i="1" s="1"/>
  <c r="J34" i="1" s="1"/>
  <c r="D35" i="1"/>
  <c r="G35" i="1" s="1"/>
  <c r="J35" i="1" s="1"/>
  <c r="D36" i="1"/>
  <c r="G36" i="1" s="1"/>
  <c r="J36" i="1" s="1"/>
  <c r="D37" i="1"/>
  <c r="G37" i="1" s="1"/>
  <c r="J37" i="1" s="1"/>
  <c r="D38" i="1"/>
  <c r="G38" i="1" s="1"/>
  <c r="J38" i="1" s="1"/>
  <c r="D32" i="1"/>
  <c r="D21" i="1"/>
  <c r="D22" i="1"/>
  <c r="D23" i="1"/>
  <c r="D24" i="1"/>
  <c r="D25" i="1"/>
  <c r="D26" i="1"/>
  <c r="D27" i="1"/>
  <c r="D28" i="1"/>
  <c r="G28" i="1" s="1"/>
  <c r="J28" i="1" s="1"/>
  <c r="D29" i="1"/>
  <c r="G29" i="1" s="1"/>
  <c r="J29" i="1" s="1"/>
  <c r="D30" i="1"/>
  <c r="G30" i="1" s="1"/>
  <c r="J30" i="1" s="1"/>
  <c r="D20" i="1"/>
  <c r="D12" i="1"/>
  <c r="G12" i="1" s="1"/>
  <c r="J12" i="1" s="1"/>
  <c r="D13" i="1"/>
  <c r="G13" i="1" s="1"/>
  <c r="J13" i="1" s="1"/>
  <c r="D14" i="1"/>
  <c r="G14" i="1" s="1"/>
  <c r="J14" i="1" s="1"/>
  <c r="D11" i="1" l="1"/>
  <c r="G45" i="1" l="1"/>
  <c r="J45" i="1" s="1"/>
  <c r="D42" i="1"/>
  <c r="D40" i="1"/>
  <c r="G25" i="1"/>
  <c r="J25" i="1" s="1"/>
  <c r="G27" i="1"/>
  <c r="J27" i="1" s="1"/>
  <c r="G24" i="1"/>
  <c r="J24" i="1" s="1"/>
  <c r="G26" i="1"/>
  <c r="J26" i="1" s="1"/>
  <c r="G20" i="1"/>
  <c r="J20" i="1" s="1"/>
  <c r="G21" i="1"/>
  <c r="J21" i="1" s="1"/>
  <c r="G22" i="1"/>
  <c r="J22" i="1" s="1"/>
  <c r="G23" i="1"/>
  <c r="J23" i="1" s="1"/>
  <c r="G46" i="1" l="1"/>
  <c r="J46" i="1" s="1"/>
  <c r="G43" i="1"/>
  <c r="J43" i="1" s="1"/>
  <c r="G42" i="1"/>
  <c r="J42" i="1" s="1"/>
  <c r="G40" i="1"/>
  <c r="J40" i="1" s="1"/>
  <c r="G32" i="1"/>
  <c r="J32" i="1" s="1"/>
  <c r="G11" i="1"/>
  <c r="J11" i="1" s="1"/>
</calcChain>
</file>

<file path=xl/sharedStrings.xml><?xml version="1.0" encoding="utf-8"?>
<sst xmlns="http://schemas.openxmlformats.org/spreadsheetml/2006/main" count="148" uniqueCount="61">
  <si>
    <t>Building 1:</t>
  </si>
  <si>
    <t>Notes referenced below are related to the Framing Material Take-off Clarifications</t>
  </si>
  <si>
    <t>Estimated Material Description</t>
  </si>
  <si>
    <t>Location</t>
  </si>
  <si>
    <t>Bldg. 1</t>
  </si>
  <si>
    <t>U of M</t>
  </si>
  <si>
    <t>Waste Factor</t>
  </si>
  <si>
    <t>Est'd Qnty w/ Waste</t>
  </si>
  <si>
    <t>Material Description to be Ordered</t>
  </si>
  <si>
    <t>Conv Factor</t>
  </si>
  <si>
    <t>Mtrl Order Qnty</t>
  </si>
  <si>
    <t>Each</t>
  </si>
  <si>
    <t>6111000 Studs</t>
  </si>
  <si>
    <t>6121000 Beams/Headers</t>
  </si>
  <si>
    <t>6141000 Floor Decking</t>
  </si>
  <si>
    <t>6143000 Roof Decking</t>
  </si>
  <si>
    <t>15# Felt</t>
  </si>
  <si>
    <t>Ea</t>
  </si>
  <si>
    <t>Common Area &amp; Units</t>
  </si>
  <si>
    <t>6125000 Roof &amp; Floor Joists &amp; Trusses</t>
  </si>
  <si>
    <t>Floors</t>
  </si>
  <si>
    <t>Roof</t>
  </si>
  <si>
    <t>Quanities below are for  building type.  For total project quantities see Est. Project Qnty.</t>
  </si>
  <si>
    <t>SM</t>
  </si>
  <si>
    <t>LM</t>
  </si>
  <si>
    <t>Project SM Calculations</t>
  </si>
  <si>
    <t>Est. Project Qnty (1Bldgs)</t>
  </si>
  <si>
    <t>Roof Truss</t>
  </si>
  <si>
    <t xml:space="preserve">Common Area </t>
  </si>
  <si>
    <t>Units</t>
  </si>
  <si>
    <t>B1: 2-2X10 Header</t>
  </si>
  <si>
    <t>B2: 3-2x10 Header</t>
  </si>
  <si>
    <t>B3: 3-1/2"x11-78/8" TS Beam</t>
  </si>
  <si>
    <t>B4: 5-1/4"x11-7/8" PL Beam</t>
  </si>
  <si>
    <t>B5: 5-1/4"x9-1/2" PL Beam</t>
  </si>
  <si>
    <t>B6: 3-1/2"x9-1/2" TS Beam</t>
  </si>
  <si>
    <t>B7: 7"x11-7/8" PL Beam</t>
  </si>
  <si>
    <t>B8: 7"x14" PL Beam</t>
  </si>
  <si>
    <t>3-38x140</t>
  </si>
  <si>
    <t>4-38x140</t>
  </si>
  <si>
    <t>Girder Truss</t>
  </si>
  <si>
    <t>J1: 11-7/8"TJI 230@24" (J1: 11-7/8"TJI 230@600mm)</t>
  </si>
  <si>
    <t>J2: 11-7/8"TJI 230@16" (J2: 11-7/8"TJI 230@406mm)</t>
  </si>
  <si>
    <t>J4: 2X8@16"(J4: 2X8@406mm)</t>
  </si>
  <si>
    <t>J5: 2X6@16"(J5: 2X6@406mm)</t>
  </si>
  <si>
    <t>J6: 2-2X6@16" (J6: 2-2X6@406mm)</t>
  </si>
  <si>
    <t>J7: 2X10@16"(J7: 2X10@406mm)</t>
  </si>
  <si>
    <t>Roofing Truss @ 600 C.C</t>
  </si>
  <si>
    <t xml:space="preserve"> (38X89Studs @400 o.c) X 3.12M/(2x4x10')</t>
  </si>
  <si>
    <t>(38X140 Studs @400 o.c) X 3.12M/(2x6x10')</t>
  </si>
  <si>
    <t xml:space="preserve"> (38X89 Studs @400 o.c) X 3.12M/(2x4x10')</t>
  </si>
  <si>
    <t>(38X89 Studs @400 o.c) X 3.12M/(2x6x10') Double  Top Plate</t>
  </si>
  <si>
    <t xml:space="preserve"> (38X140 Studs @400 o.c) X 3.12M/(2x4x10') Bottom Plate</t>
  </si>
  <si>
    <t>(38X140 Studs @400 o.c) X 3.12M/(2x6x10') Double  Top Plate</t>
  </si>
  <si>
    <t xml:space="preserve"> (38X89 Studs @400 o.c) X 3.12M/(2x4x10') Bottom Plate</t>
  </si>
  <si>
    <t>6142000 Wall Sheathing&amp; Rim Board</t>
  </si>
  <si>
    <t>16 MM T&amp;G OSB</t>
  </si>
  <si>
    <t>13 MM T&amp;G OSB</t>
  </si>
  <si>
    <t>32mm Rimboard Timberland</t>
  </si>
  <si>
    <t>13MM T&amp;G OSB</t>
  </si>
  <si>
    <t>250 HUNTER ROAD SASKATOON 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</si>
</sst>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12"/>
      <name val="Times New Roman"/>
      <family val="1"/>
    </font>
    <font>
      <b/>
      <u/>
      <sz val="14"/>
      <name val="Times New Roman"/>
      <family val="1"/>
    </font>
    <font>
      <b/>
      <u/>
      <sz val="10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49" fontId="2" fillId="0" borderId="0" xfId="1" applyNumberFormat="1" applyFont="1" applyAlignment="1" applyProtection="1">
      <alignment horizontal="centerContinuous"/>
    </xf>
    <xf numFmtId="49" fontId="3" fillId="0" borderId="0" xfId="1" applyNumberFormat="1" applyFont="1" applyAlignment="1" applyProtection="1">
      <alignment horizontal="centerContinuous"/>
    </xf>
    <xf numFmtId="0" fontId="4" fillId="0" borderId="0" xfId="0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49" fontId="6" fillId="0" borderId="0" xfId="1" applyNumberFormat="1" applyFont="1" applyAlignment="1" applyProtection="1">
      <alignment horizontal="centerContinuous"/>
    </xf>
    <xf numFmtId="49" fontId="6" fillId="0" borderId="0" xfId="0" applyNumberFormat="1" applyFont="1" applyAlignment="1">
      <alignment horizontal="centerContinuous"/>
    </xf>
    <xf numFmtId="164" fontId="6" fillId="0" borderId="0" xfId="0" applyNumberFormat="1" applyFont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49" fontId="3" fillId="0" borderId="0" xfId="1" applyNumberFormat="1" applyFont="1" applyAlignment="1" applyProtection="1">
      <alignment horizontal="right"/>
    </xf>
    <xf numFmtId="49" fontId="3" fillId="0" borderId="0" xfId="1" quotePrefix="1" applyNumberFormat="1" applyFont="1" applyAlignment="1" applyProtection="1">
      <alignment horizontal="center"/>
    </xf>
    <xf numFmtId="3" fontId="7" fillId="0" borderId="0" xfId="0" applyNumberFormat="1" applyFont="1"/>
    <xf numFmtId="3" fontId="7" fillId="0" borderId="0" xfId="0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3" fontId="3" fillId="0" borderId="0" xfId="1" applyNumberFormat="1" applyFont="1" applyAlignment="1" applyProtection="1">
      <alignment horizontal="centerContinuous"/>
    </xf>
    <xf numFmtId="10" fontId="7" fillId="0" borderId="0" xfId="0" applyNumberFormat="1" applyFont="1"/>
    <xf numFmtId="0" fontId="8" fillId="0" borderId="0" xfId="0" applyFont="1"/>
    <xf numFmtId="0" fontId="9" fillId="0" borderId="0" xfId="0" applyFont="1"/>
    <xf numFmtId="49" fontId="0" fillId="0" borderId="0" xfId="0" applyNumberFormat="1"/>
    <xf numFmtId="164" fontId="0" fillId="0" borderId="0" xfId="0" applyNumberFormat="1"/>
    <xf numFmtId="3" fontId="0" fillId="0" borderId="0" xfId="0" applyNumberFormat="1"/>
    <xf numFmtId="0" fontId="3" fillId="0" borderId="0" xfId="0" applyFont="1" applyAlignment="1">
      <alignment horizontal="left"/>
    </xf>
    <xf numFmtId="0" fontId="10" fillId="0" borderId="0" xfId="0" applyFont="1"/>
    <xf numFmtId="49" fontId="7" fillId="2" borderId="1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distributed" wrapText="1"/>
    </xf>
    <xf numFmtId="164" fontId="7" fillId="2" borderId="2" xfId="0" applyNumberFormat="1" applyFont="1" applyFill="1" applyBorder="1" applyAlignment="1">
      <alignment horizontal="center" wrapText="1"/>
    </xf>
    <xf numFmtId="3" fontId="7" fillId="2" borderId="2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distributed" wrapText="1"/>
    </xf>
    <xf numFmtId="164" fontId="7" fillId="2" borderId="5" xfId="0" applyNumberFormat="1" applyFont="1" applyFill="1" applyBorder="1" applyAlignment="1">
      <alignment horizontal="center" wrapText="1"/>
    </xf>
    <xf numFmtId="3" fontId="7" fillId="2" borderId="5" xfId="0" applyNumberFormat="1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49" fontId="7" fillId="2" borderId="8" xfId="0" applyNumberFormat="1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vertical="distributed" wrapText="1"/>
    </xf>
    <xf numFmtId="164" fontId="7" fillId="2" borderId="8" xfId="0" applyNumberFormat="1" applyFont="1" applyFill="1" applyBorder="1" applyAlignment="1">
      <alignment horizontal="center" wrapText="1"/>
    </xf>
    <xf numFmtId="3" fontId="7" fillId="2" borderId="8" xfId="0" applyNumberFormat="1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49" fontId="11" fillId="0" borderId="10" xfId="0" applyNumberFormat="1" applyFont="1" applyFill="1" applyBorder="1"/>
    <xf numFmtId="49" fontId="11" fillId="0" borderId="11" xfId="0" applyNumberFormat="1" applyFont="1" applyFill="1" applyBorder="1"/>
    <xf numFmtId="3" fontId="11" fillId="0" borderId="10" xfId="0" applyNumberFormat="1" applyFont="1" applyBorder="1"/>
    <xf numFmtId="0" fontId="11" fillId="0" borderId="12" xfId="0" applyFont="1" applyFill="1" applyBorder="1"/>
    <xf numFmtId="9" fontId="11" fillId="0" borderId="13" xfId="0" applyNumberFormat="1" applyFont="1" applyFill="1" applyBorder="1"/>
    <xf numFmtId="3" fontId="11" fillId="0" borderId="14" xfId="0" applyNumberFormat="1" applyFont="1" applyFill="1" applyBorder="1"/>
    <xf numFmtId="49" fontId="11" fillId="0" borderId="14" xfId="0" applyNumberFormat="1" applyFont="1" applyFill="1" applyBorder="1"/>
    <xf numFmtId="164" fontId="11" fillId="0" borderId="14" xfId="0" applyNumberFormat="1" applyFont="1" applyFill="1" applyBorder="1"/>
    <xf numFmtId="49" fontId="7" fillId="0" borderId="10" xfId="0" quotePrefix="1" applyNumberFormat="1" applyFont="1" applyFill="1" applyBorder="1" applyAlignment="1">
      <alignment horizontal="centerContinuous" wrapText="1"/>
    </xf>
    <xf numFmtId="49" fontId="3" fillId="0" borderId="15" xfId="0" applyNumberFormat="1" applyFont="1" applyFill="1" applyBorder="1" applyAlignment="1">
      <alignment horizontal="centerContinuous" wrapText="1"/>
    </xf>
    <xf numFmtId="3" fontId="3" fillId="0" borderId="10" xfId="0" applyNumberFormat="1" applyFont="1" applyFill="1" applyBorder="1" applyAlignment="1">
      <alignment horizontal="centerContinuous" wrapText="1"/>
    </xf>
    <xf numFmtId="0" fontId="3" fillId="0" borderId="10" xfId="0" applyFont="1" applyFill="1" applyBorder="1" applyAlignment="1">
      <alignment horizontal="centerContinuous" wrapText="1"/>
    </xf>
    <xf numFmtId="0" fontId="3" fillId="0" borderId="12" xfId="0" applyFont="1" applyFill="1" applyBorder="1" applyAlignment="1">
      <alignment horizontal="centerContinuous" wrapText="1"/>
    </xf>
    <xf numFmtId="0" fontId="3" fillId="0" borderId="13" xfId="0" applyFont="1" applyFill="1" applyBorder="1" applyAlignment="1">
      <alignment horizontal="centerContinuous" wrapText="1"/>
    </xf>
    <xf numFmtId="0" fontId="3" fillId="0" borderId="14" xfId="0" applyFont="1" applyFill="1" applyBorder="1" applyAlignment="1">
      <alignment horizontal="centerContinuous" wrapText="1"/>
    </xf>
    <xf numFmtId="49" fontId="3" fillId="0" borderId="14" xfId="0" applyNumberFormat="1" applyFont="1" applyFill="1" applyBorder="1" applyAlignment="1">
      <alignment horizontal="centerContinuous" wrapText="1"/>
    </xf>
    <xf numFmtId="164" fontId="3" fillId="0" borderId="14" xfId="0" applyNumberFormat="1" applyFont="1" applyFill="1" applyBorder="1" applyAlignment="1">
      <alignment horizontal="centerContinuous" wrapText="1"/>
    </xf>
    <xf numFmtId="3" fontId="3" fillId="0" borderId="14" xfId="0" applyNumberFormat="1" applyFont="1" applyFill="1" applyBorder="1" applyAlignment="1">
      <alignment horizontal="centerContinuous" wrapText="1"/>
    </xf>
    <xf numFmtId="49" fontId="7" fillId="0" borderId="10" xfId="0" applyNumberFormat="1" applyFont="1" applyFill="1" applyBorder="1" applyAlignment="1">
      <alignment horizontal="centerContinuous" wrapText="1"/>
    </xf>
    <xf numFmtId="49" fontId="11" fillId="0" borderId="15" xfId="0" applyNumberFormat="1" applyFont="1" applyFill="1" applyBorder="1"/>
    <xf numFmtId="49" fontId="12" fillId="0" borderId="0" xfId="0" applyNumberFormat="1" applyFont="1" applyAlignment="1">
      <alignment horizontal="right"/>
    </xf>
    <xf numFmtId="49" fontId="11" fillId="0" borderId="10" xfId="0" applyNumberFormat="1" applyFont="1" applyFill="1" applyBorder="1" applyAlignment="1">
      <alignment wrapText="1"/>
    </xf>
    <xf numFmtId="49" fontId="11" fillId="0" borderId="11" xfId="0" applyNumberFormat="1" applyFont="1" applyFill="1" applyBorder="1" applyAlignment="1">
      <alignment wrapText="1"/>
    </xf>
    <xf numFmtId="3" fontId="11" fillId="0" borderId="10" xfId="0" applyNumberFormat="1" applyFont="1" applyBorder="1" applyAlignment="1">
      <alignment wrapText="1"/>
    </xf>
    <xf numFmtId="0" fontId="11" fillId="0" borderId="12" xfId="0" applyFont="1" applyFill="1" applyBorder="1" applyAlignment="1">
      <alignment wrapText="1"/>
    </xf>
    <xf numFmtId="9" fontId="11" fillId="0" borderId="13" xfId="0" applyNumberFormat="1" applyFont="1" applyFill="1" applyBorder="1" applyAlignment="1">
      <alignment wrapText="1"/>
    </xf>
    <xf numFmtId="3" fontId="11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164" fontId="11" fillId="0" borderId="14" xfId="0" applyNumberFormat="1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workbookViewId="0">
      <selection activeCell="B5" sqref="B5"/>
    </sheetView>
  </sheetViews>
  <sheetFormatPr defaultRowHeight="15" x14ac:dyDescent="0.25"/>
  <cols>
    <col min="1" max="1" width="51" style="21" customWidth="1"/>
    <col min="2" max="2" width="32.85546875" style="21" bestFit="1" customWidth="1"/>
    <col min="3" max="3" width="11.28515625" style="20" bestFit="1" customWidth="1"/>
    <col min="4" max="4" width="13.42578125" style="20" customWidth="1"/>
    <col min="7" max="7" width="8.85546875" bestFit="1" customWidth="1"/>
    <col min="8" max="8" width="33" style="21" customWidth="1"/>
    <col min="9" max="9" width="10.42578125" style="22" customWidth="1"/>
    <col min="10" max="10" width="9" style="23" bestFit="1" customWidth="1"/>
    <col min="11" max="11" width="9.7109375" bestFit="1" customWidth="1"/>
  </cols>
  <sheetData>
    <row r="1" spans="1:11" ht="25.5" x14ac:dyDescent="0.35">
      <c r="A1" s="1" t="s">
        <v>60</v>
      </c>
      <c r="B1" s="2"/>
      <c r="C1" s="3"/>
      <c r="D1" s="3"/>
      <c r="E1" s="4"/>
      <c r="F1" s="5"/>
      <c r="G1" s="5"/>
      <c r="H1" s="6"/>
      <c r="I1" s="7"/>
      <c r="J1" s="5"/>
      <c r="K1" s="5"/>
    </row>
    <row r="2" spans="1:11" ht="25.5" x14ac:dyDescent="0.35">
      <c r="A2" s="1"/>
      <c r="B2" s="2"/>
      <c r="C2" s="3"/>
      <c r="D2" s="3"/>
      <c r="E2" s="4"/>
      <c r="F2" s="5"/>
      <c r="G2" s="5"/>
      <c r="H2" s="6"/>
      <c r="I2" s="7"/>
      <c r="J2" s="5"/>
      <c r="K2" s="5"/>
    </row>
    <row r="3" spans="1:11" ht="22.5" x14ac:dyDescent="0.3">
      <c r="A3" s="8" t="s">
        <v>25</v>
      </c>
      <c r="B3" s="2"/>
      <c r="C3" s="3"/>
      <c r="D3" s="8"/>
      <c r="E3" s="2"/>
      <c r="F3" s="3"/>
      <c r="G3" s="3"/>
      <c r="H3" s="5"/>
      <c r="I3" s="9"/>
      <c r="J3" s="10"/>
      <c r="K3" s="11"/>
    </row>
    <row r="4" spans="1:11" ht="18.75" x14ac:dyDescent="0.3">
      <c r="A4" s="12" t="s">
        <v>0</v>
      </c>
      <c r="B4" s="13"/>
      <c r="C4" s="14">
        <v>5500.6</v>
      </c>
      <c r="D4" s="14" t="s">
        <v>23</v>
      </c>
      <c r="E4" s="15"/>
      <c r="F4" s="16"/>
      <c r="G4" s="5"/>
      <c r="H4" s="5"/>
      <c r="I4" s="17"/>
      <c r="J4" s="15"/>
      <c r="K4" s="18"/>
    </row>
    <row r="5" spans="1:11" ht="18.75" x14ac:dyDescent="0.3">
      <c r="E5" s="14"/>
      <c r="F5" s="19"/>
      <c r="G5" s="5"/>
      <c r="H5" s="5"/>
      <c r="I5" s="14"/>
      <c r="J5" s="14"/>
      <c r="K5" s="18"/>
    </row>
    <row r="6" spans="1:11" ht="16.5" thickBot="1" x14ac:dyDescent="0.3">
      <c r="A6" s="24" t="s">
        <v>1</v>
      </c>
      <c r="C6" s="25" t="s">
        <v>22</v>
      </c>
      <c r="H6"/>
      <c r="I6"/>
    </row>
    <row r="7" spans="1:11" ht="75" x14ac:dyDescent="0.3">
      <c r="A7" s="26" t="s">
        <v>2</v>
      </c>
      <c r="B7" s="27" t="s">
        <v>3</v>
      </c>
      <c r="C7" s="28" t="s">
        <v>4</v>
      </c>
      <c r="D7" s="29" t="s">
        <v>26</v>
      </c>
      <c r="E7" s="28" t="s">
        <v>5</v>
      </c>
      <c r="F7" s="28" t="s">
        <v>6</v>
      </c>
      <c r="G7" s="28" t="s">
        <v>7</v>
      </c>
      <c r="H7" s="27" t="s">
        <v>8</v>
      </c>
      <c r="I7" s="30" t="s">
        <v>9</v>
      </c>
      <c r="J7" s="31" t="s">
        <v>10</v>
      </c>
      <c r="K7" s="32" t="s">
        <v>5</v>
      </c>
    </row>
    <row r="8" spans="1:11" ht="18.75" x14ac:dyDescent="0.3">
      <c r="A8" s="33"/>
      <c r="B8" s="34"/>
      <c r="C8" s="35">
        <v>1</v>
      </c>
      <c r="D8" s="36"/>
      <c r="E8" s="35"/>
      <c r="F8" s="35"/>
      <c r="G8" s="35"/>
      <c r="H8" s="34"/>
      <c r="I8" s="37"/>
      <c r="J8" s="38"/>
      <c r="K8" s="39"/>
    </row>
    <row r="9" spans="1:11" ht="19.5" thickBot="1" x14ac:dyDescent="0.35">
      <c r="A9" s="40"/>
      <c r="B9" s="41"/>
      <c r="C9" s="42" t="s">
        <v>11</v>
      </c>
      <c r="D9" s="43"/>
      <c r="E9" s="42"/>
      <c r="F9" s="42"/>
      <c r="G9" s="42"/>
      <c r="H9" s="41"/>
      <c r="I9" s="44"/>
      <c r="J9" s="45"/>
      <c r="K9" s="46"/>
    </row>
    <row r="10" spans="1:11" ht="18.75" x14ac:dyDescent="0.3">
      <c r="A10" s="55" t="s">
        <v>12</v>
      </c>
      <c r="B10" s="56"/>
      <c r="C10" s="57"/>
      <c r="D10" s="58"/>
      <c r="E10" s="59"/>
      <c r="F10" s="60"/>
      <c r="G10" s="61"/>
      <c r="H10" s="62"/>
      <c r="I10" s="63"/>
      <c r="J10" s="64"/>
      <c r="K10" s="59"/>
    </row>
    <row r="11" spans="1:11" ht="15.75" x14ac:dyDescent="0.25">
      <c r="A11" s="47" t="s">
        <v>50</v>
      </c>
      <c r="B11" s="48" t="s">
        <v>28</v>
      </c>
      <c r="C11" s="49">
        <v>5040</v>
      </c>
      <c r="D11" s="49">
        <f>C11</f>
        <v>5040</v>
      </c>
      <c r="E11" s="50" t="s">
        <v>17</v>
      </c>
      <c r="F11" s="51">
        <v>0.1</v>
      </c>
      <c r="G11" s="52">
        <f t="shared" ref="G11" si="0">+D11*(1+F11)</f>
        <v>5544</v>
      </c>
      <c r="H11" s="53"/>
      <c r="I11" s="54">
        <v>1</v>
      </c>
      <c r="J11" s="52">
        <f t="shared" ref="J11" si="1">ROUNDUP(G11*I11,0)</f>
        <v>5544</v>
      </c>
      <c r="K11" s="50" t="s">
        <v>17</v>
      </c>
    </row>
    <row r="12" spans="1:11" ht="15.75" x14ac:dyDescent="0.25">
      <c r="A12" s="47" t="s">
        <v>49</v>
      </c>
      <c r="B12" s="48" t="s">
        <v>28</v>
      </c>
      <c r="C12" s="49">
        <v>12230</v>
      </c>
      <c r="D12" s="49">
        <f t="shared" ref="D12:D14" si="2">C12</f>
        <v>12230</v>
      </c>
      <c r="E12" s="50" t="s">
        <v>17</v>
      </c>
      <c r="F12" s="51">
        <v>0.1</v>
      </c>
      <c r="G12" s="52">
        <f t="shared" ref="G12:G15" si="3">+D12*(1+F12)</f>
        <v>13453.000000000002</v>
      </c>
      <c r="H12" s="53"/>
      <c r="I12" s="54">
        <v>1</v>
      </c>
      <c r="J12" s="52">
        <f t="shared" ref="J12:J15" si="4">ROUNDUP(G12*I12,0)</f>
        <v>13453</v>
      </c>
      <c r="K12" s="50" t="s">
        <v>17</v>
      </c>
    </row>
    <row r="13" spans="1:11" ht="15.75" x14ac:dyDescent="0.25">
      <c r="A13" s="47" t="s">
        <v>48</v>
      </c>
      <c r="B13" s="48" t="s">
        <v>29</v>
      </c>
      <c r="C13" s="49">
        <v>9082.5</v>
      </c>
      <c r="D13" s="49">
        <f t="shared" si="2"/>
        <v>9082.5</v>
      </c>
      <c r="E13" s="50" t="s">
        <v>17</v>
      </c>
      <c r="F13" s="51">
        <v>0.1</v>
      </c>
      <c r="G13" s="52">
        <f t="shared" si="3"/>
        <v>9990.75</v>
      </c>
      <c r="H13" s="53"/>
      <c r="I13" s="54">
        <v>1</v>
      </c>
      <c r="J13" s="52">
        <f t="shared" si="4"/>
        <v>9991</v>
      </c>
      <c r="K13" s="50" t="s">
        <v>17</v>
      </c>
    </row>
    <row r="14" spans="1:11" ht="15.75" x14ac:dyDescent="0.25">
      <c r="A14" s="47" t="s">
        <v>49</v>
      </c>
      <c r="B14" s="48" t="s">
        <v>29</v>
      </c>
      <c r="C14" s="49">
        <v>2600.7999999999997</v>
      </c>
      <c r="D14" s="49">
        <f t="shared" si="2"/>
        <v>2600.7999999999997</v>
      </c>
      <c r="E14" s="50" t="s">
        <v>17</v>
      </c>
      <c r="F14" s="51">
        <v>0.1</v>
      </c>
      <c r="G14" s="52">
        <f t="shared" si="3"/>
        <v>2860.88</v>
      </c>
      <c r="H14" s="53"/>
      <c r="I14" s="54">
        <v>1</v>
      </c>
      <c r="J14" s="52">
        <f t="shared" si="4"/>
        <v>2861</v>
      </c>
      <c r="K14" s="50" t="s">
        <v>17</v>
      </c>
    </row>
    <row r="15" spans="1:11" s="76" customFormat="1" ht="31.5" x14ac:dyDescent="0.25">
      <c r="A15" s="68" t="s">
        <v>51</v>
      </c>
      <c r="B15" s="69" t="s">
        <v>18</v>
      </c>
      <c r="C15" s="70">
        <f>11098*2</f>
        <v>22196</v>
      </c>
      <c r="D15" s="70">
        <f>C15</f>
        <v>22196</v>
      </c>
      <c r="E15" s="71" t="s">
        <v>17</v>
      </c>
      <c r="F15" s="72">
        <v>0.1</v>
      </c>
      <c r="G15" s="73">
        <f t="shared" si="3"/>
        <v>24415.600000000002</v>
      </c>
      <c r="H15" s="74"/>
      <c r="I15" s="75">
        <v>1</v>
      </c>
      <c r="J15" s="73">
        <f t="shared" si="4"/>
        <v>24416</v>
      </c>
      <c r="K15" s="71" t="s">
        <v>17</v>
      </c>
    </row>
    <row r="16" spans="1:11" s="76" customFormat="1" ht="31.5" x14ac:dyDescent="0.25">
      <c r="A16" s="68" t="s">
        <v>54</v>
      </c>
      <c r="B16" s="69" t="s">
        <v>18</v>
      </c>
      <c r="C16" s="70">
        <v>11098</v>
      </c>
      <c r="D16" s="70">
        <f>C16</f>
        <v>11098</v>
      </c>
      <c r="E16" s="71" t="s">
        <v>17</v>
      </c>
      <c r="F16" s="72">
        <v>0.1</v>
      </c>
      <c r="G16" s="73">
        <f t="shared" ref="G16" si="5">+D16*(1+F16)</f>
        <v>12207.800000000001</v>
      </c>
      <c r="H16" s="74"/>
      <c r="I16" s="75">
        <v>1</v>
      </c>
      <c r="J16" s="73">
        <f t="shared" ref="J16" si="6">ROUNDUP(G16*I16,0)</f>
        <v>12208</v>
      </c>
      <c r="K16" s="71" t="s">
        <v>17</v>
      </c>
    </row>
    <row r="17" spans="1:11" s="76" customFormat="1" ht="31.5" x14ac:dyDescent="0.25">
      <c r="A17" s="68" t="s">
        <v>53</v>
      </c>
      <c r="B17" s="69" t="s">
        <v>18</v>
      </c>
      <c r="C17" s="70">
        <f>2*7493</f>
        <v>14986</v>
      </c>
      <c r="D17" s="70">
        <f t="shared" ref="D17" si="7">C17</f>
        <v>14986</v>
      </c>
      <c r="E17" s="71" t="s">
        <v>17</v>
      </c>
      <c r="F17" s="72">
        <v>0.1</v>
      </c>
      <c r="G17" s="73">
        <f t="shared" ref="G17" si="8">+D17*(1+F17)</f>
        <v>16484.600000000002</v>
      </c>
      <c r="H17" s="74"/>
      <c r="I17" s="75">
        <v>1</v>
      </c>
      <c r="J17" s="73">
        <f t="shared" ref="J17" si="9">ROUNDUP(G17*I17,0)</f>
        <v>16485</v>
      </c>
      <c r="K17" s="71" t="s">
        <v>17</v>
      </c>
    </row>
    <row r="18" spans="1:11" s="76" customFormat="1" ht="31.5" x14ac:dyDescent="0.25">
      <c r="A18" s="68" t="s">
        <v>52</v>
      </c>
      <c r="B18" s="69" t="s">
        <v>18</v>
      </c>
      <c r="C18" s="70">
        <v>7493</v>
      </c>
      <c r="D18" s="70">
        <f t="shared" ref="D18" si="10">C18</f>
        <v>7493</v>
      </c>
      <c r="E18" s="71" t="s">
        <v>17</v>
      </c>
      <c r="F18" s="72">
        <v>0.1</v>
      </c>
      <c r="G18" s="73">
        <f t="shared" ref="G18" si="11">+D18*(1+F18)</f>
        <v>8242.3000000000011</v>
      </c>
      <c r="H18" s="74"/>
      <c r="I18" s="75">
        <v>1</v>
      </c>
      <c r="J18" s="73">
        <f t="shared" ref="J18" si="12">ROUNDUP(G18*I18,0)</f>
        <v>8243</v>
      </c>
      <c r="K18" s="71" t="s">
        <v>17</v>
      </c>
    </row>
    <row r="19" spans="1:11" ht="18.75" x14ac:dyDescent="0.3">
      <c r="A19" s="65" t="s">
        <v>13</v>
      </c>
      <c r="B19" s="56"/>
      <c r="C19" s="57"/>
      <c r="D19" s="58"/>
      <c r="E19" s="59"/>
      <c r="F19" s="60"/>
      <c r="G19" s="61"/>
      <c r="H19" s="62"/>
      <c r="I19" s="63"/>
      <c r="J19" s="64"/>
      <c r="K19" s="59"/>
    </row>
    <row r="20" spans="1:11" ht="15.75" x14ac:dyDescent="0.25">
      <c r="A20" s="47" t="s">
        <v>30</v>
      </c>
      <c r="B20" s="48" t="s">
        <v>18</v>
      </c>
      <c r="C20" s="49">
        <v>1021.66</v>
      </c>
      <c r="D20" s="49">
        <f>C20</f>
        <v>1021.66</v>
      </c>
      <c r="E20" s="50" t="s">
        <v>24</v>
      </c>
      <c r="F20" s="51">
        <v>0.1</v>
      </c>
      <c r="G20" s="52">
        <f t="shared" ref="G20:G23" si="13">+D20*(1+F20)</f>
        <v>1123.826</v>
      </c>
      <c r="H20" s="53"/>
      <c r="I20" s="54">
        <v>1</v>
      </c>
      <c r="J20" s="52">
        <f t="shared" ref="J20:J23" si="14">ROUNDUP(G20*I20,0)</f>
        <v>1124</v>
      </c>
      <c r="K20" s="50" t="s">
        <v>24</v>
      </c>
    </row>
    <row r="21" spans="1:11" ht="15.75" x14ac:dyDescent="0.25">
      <c r="A21" s="47" t="s">
        <v>31</v>
      </c>
      <c r="B21" s="48" t="s">
        <v>18</v>
      </c>
      <c r="C21" s="49">
        <v>181.91</v>
      </c>
      <c r="D21" s="49">
        <f t="shared" ref="D21:D30" si="15">C21</f>
        <v>181.91</v>
      </c>
      <c r="E21" s="50" t="s">
        <v>24</v>
      </c>
      <c r="F21" s="51">
        <v>0.1</v>
      </c>
      <c r="G21" s="52">
        <f t="shared" si="13"/>
        <v>200.101</v>
      </c>
      <c r="H21" s="53"/>
      <c r="I21" s="54">
        <v>1</v>
      </c>
      <c r="J21" s="52">
        <f t="shared" si="14"/>
        <v>201</v>
      </c>
      <c r="K21" s="50" t="s">
        <v>24</v>
      </c>
    </row>
    <row r="22" spans="1:11" ht="15.75" x14ac:dyDescent="0.25">
      <c r="A22" s="47" t="s">
        <v>32</v>
      </c>
      <c r="B22" s="48" t="s">
        <v>18</v>
      </c>
      <c r="C22" s="49">
        <v>2231.4699999999998</v>
      </c>
      <c r="D22" s="49">
        <f t="shared" si="15"/>
        <v>2231.4699999999998</v>
      </c>
      <c r="E22" s="50" t="s">
        <v>24</v>
      </c>
      <c r="F22" s="51">
        <v>0.1</v>
      </c>
      <c r="G22" s="52">
        <f t="shared" si="13"/>
        <v>2454.6170000000002</v>
      </c>
      <c r="H22" s="53"/>
      <c r="I22" s="54">
        <v>1</v>
      </c>
      <c r="J22" s="52">
        <f t="shared" si="14"/>
        <v>2455</v>
      </c>
      <c r="K22" s="50" t="s">
        <v>24</v>
      </c>
    </row>
    <row r="23" spans="1:11" ht="15.75" x14ac:dyDescent="0.25">
      <c r="A23" s="47" t="s">
        <v>33</v>
      </c>
      <c r="B23" s="48" t="s">
        <v>18</v>
      </c>
      <c r="C23" s="49">
        <v>71.95</v>
      </c>
      <c r="D23" s="49">
        <f t="shared" si="15"/>
        <v>71.95</v>
      </c>
      <c r="E23" s="50" t="s">
        <v>24</v>
      </c>
      <c r="F23" s="51">
        <v>0.1</v>
      </c>
      <c r="G23" s="52">
        <f t="shared" si="13"/>
        <v>79.14500000000001</v>
      </c>
      <c r="H23" s="53"/>
      <c r="I23" s="54">
        <v>1</v>
      </c>
      <c r="J23" s="52">
        <f t="shared" si="14"/>
        <v>80</v>
      </c>
      <c r="K23" s="50" t="s">
        <v>24</v>
      </c>
    </row>
    <row r="24" spans="1:11" ht="15.75" x14ac:dyDescent="0.25">
      <c r="A24" s="47" t="s">
        <v>34</v>
      </c>
      <c r="B24" s="48" t="s">
        <v>18</v>
      </c>
      <c r="C24" s="49">
        <v>19.43</v>
      </c>
      <c r="D24" s="49">
        <f t="shared" si="15"/>
        <v>19.43</v>
      </c>
      <c r="E24" s="50" t="s">
        <v>24</v>
      </c>
      <c r="F24" s="51">
        <v>0.1</v>
      </c>
      <c r="G24" s="52">
        <f>+D24*(1+F24)</f>
        <v>21.373000000000001</v>
      </c>
      <c r="H24" s="53"/>
      <c r="I24" s="54">
        <v>1</v>
      </c>
      <c r="J24" s="52">
        <f>ROUNDUP(G24*I24,0)</f>
        <v>22</v>
      </c>
      <c r="K24" s="50" t="s">
        <v>24</v>
      </c>
    </row>
    <row r="25" spans="1:11" ht="15.75" x14ac:dyDescent="0.25">
      <c r="A25" s="47" t="s">
        <v>35</v>
      </c>
      <c r="B25" s="48" t="s">
        <v>18</v>
      </c>
      <c r="C25" s="49">
        <v>58.44</v>
      </c>
      <c r="D25" s="49">
        <f t="shared" si="15"/>
        <v>58.44</v>
      </c>
      <c r="E25" s="50" t="s">
        <v>24</v>
      </c>
      <c r="F25" s="51">
        <v>0.1</v>
      </c>
      <c r="G25" s="52">
        <f>+D25*(1+F25)</f>
        <v>64.284000000000006</v>
      </c>
      <c r="H25" s="53"/>
      <c r="I25" s="54">
        <v>1</v>
      </c>
      <c r="J25" s="52">
        <f>ROUNDUP(G25*I25,0)</f>
        <v>65</v>
      </c>
      <c r="K25" s="50" t="s">
        <v>24</v>
      </c>
    </row>
    <row r="26" spans="1:11" ht="15.75" x14ac:dyDescent="0.25">
      <c r="A26" s="47" t="s">
        <v>36</v>
      </c>
      <c r="B26" s="48" t="s">
        <v>18</v>
      </c>
      <c r="C26" s="49">
        <v>30.28</v>
      </c>
      <c r="D26" s="49">
        <f t="shared" si="15"/>
        <v>30.28</v>
      </c>
      <c r="E26" s="50" t="s">
        <v>24</v>
      </c>
      <c r="F26" s="51">
        <v>0.1</v>
      </c>
      <c r="G26" s="52">
        <f>+D26*(1+F26)</f>
        <v>33.308000000000007</v>
      </c>
      <c r="H26" s="53"/>
      <c r="I26" s="54">
        <v>1</v>
      </c>
      <c r="J26" s="52">
        <f>ROUNDUP(G26*I26,0)</f>
        <v>34</v>
      </c>
      <c r="K26" s="50" t="s">
        <v>24</v>
      </c>
    </row>
    <row r="27" spans="1:11" ht="15.75" x14ac:dyDescent="0.25">
      <c r="A27" s="47" t="s">
        <v>37</v>
      </c>
      <c r="B27" s="48" t="s">
        <v>18</v>
      </c>
      <c r="C27" s="49">
        <v>17.46</v>
      </c>
      <c r="D27" s="49">
        <f t="shared" si="15"/>
        <v>17.46</v>
      </c>
      <c r="E27" s="50" t="s">
        <v>24</v>
      </c>
      <c r="F27" s="51">
        <v>0.1</v>
      </c>
      <c r="G27" s="52">
        <f t="shared" ref="G27" si="16">+D27*(1+F27)</f>
        <v>19.206000000000003</v>
      </c>
      <c r="H27" s="53"/>
      <c r="I27" s="54">
        <v>1</v>
      </c>
      <c r="J27" s="52">
        <f t="shared" ref="J27" si="17">ROUNDUP(G27*I27,0)</f>
        <v>20</v>
      </c>
      <c r="K27" s="50" t="s">
        <v>24</v>
      </c>
    </row>
    <row r="28" spans="1:11" ht="15.75" x14ac:dyDescent="0.25">
      <c r="A28" s="47" t="s">
        <v>38</v>
      </c>
      <c r="B28" s="48" t="s">
        <v>18</v>
      </c>
      <c r="C28" s="49">
        <v>23.34</v>
      </c>
      <c r="D28" s="49">
        <f t="shared" si="15"/>
        <v>23.34</v>
      </c>
      <c r="E28" s="50" t="s">
        <v>24</v>
      </c>
      <c r="F28" s="51">
        <v>0.1</v>
      </c>
      <c r="G28" s="52">
        <f t="shared" ref="G28:G30" si="18">+D28*(1+F28)</f>
        <v>25.674000000000003</v>
      </c>
      <c r="H28" s="53"/>
      <c r="I28" s="54">
        <v>1</v>
      </c>
      <c r="J28" s="52">
        <f t="shared" ref="J28:J30" si="19">ROUNDUP(G28*I28,0)</f>
        <v>26</v>
      </c>
      <c r="K28" s="50" t="s">
        <v>24</v>
      </c>
    </row>
    <row r="29" spans="1:11" ht="15.75" x14ac:dyDescent="0.25">
      <c r="A29" s="47" t="s">
        <v>39</v>
      </c>
      <c r="B29" s="48" t="s">
        <v>18</v>
      </c>
      <c r="C29" s="49">
        <v>38.42</v>
      </c>
      <c r="D29" s="49">
        <f t="shared" si="15"/>
        <v>38.42</v>
      </c>
      <c r="E29" s="50" t="s">
        <v>24</v>
      </c>
      <c r="F29" s="51">
        <v>0.1</v>
      </c>
      <c r="G29" s="52">
        <f t="shared" si="18"/>
        <v>42.262000000000008</v>
      </c>
      <c r="H29" s="53"/>
      <c r="I29" s="54">
        <v>1</v>
      </c>
      <c r="J29" s="52">
        <f t="shared" si="19"/>
        <v>43</v>
      </c>
      <c r="K29" s="50" t="s">
        <v>24</v>
      </c>
    </row>
    <row r="30" spans="1:11" ht="15.75" x14ac:dyDescent="0.25">
      <c r="A30" s="47" t="s">
        <v>40</v>
      </c>
      <c r="B30" s="48" t="s">
        <v>18</v>
      </c>
      <c r="C30" s="49">
        <v>32.15</v>
      </c>
      <c r="D30" s="49">
        <f t="shared" si="15"/>
        <v>32.15</v>
      </c>
      <c r="E30" s="50" t="s">
        <v>24</v>
      </c>
      <c r="F30" s="51">
        <v>0.1</v>
      </c>
      <c r="G30" s="52">
        <f t="shared" si="18"/>
        <v>35.365000000000002</v>
      </c>
      <c r="H30" s="53"/>
      <c r="I30" s="54">
        <v>1</v>
      </c>
      <c r="J30" s="52">
        <f t="shared" si="19"/>
        <v>36</v>
      </c>
      <c r="K30" s="50" t="s">
        <v>24</v>
      </c>
    </row>
    <row r="31" spans="1:11" ht="18.75" x14ac:dyDescent="0.3">
      <c r="A31" s="65" t="s">
        <v>19</v>
      </c>
      <c r="B31" s="56"/>
      <c r="C31" s="57"/>
      <c r="D31" s="58"/>
      <c r="E31" s="59"/>
      <c r="F31" s="60"/>
      <c r="G31" s="61"/>
      <c r="H31" s="62"/>
      <c r="I31" s="63"/>
      <c r="J31" s="64"/>
      <c r="K31" s="59"/>
    </row>
    <row r="32" spans="1:11" ht="15.75" x14ac:dyDescent="0.25">
      <c r="A32" s="47" t="s">
        <v>41</v>
      </c>
      <c r="B32" s="48" t="s">
        <v>18</v>
      </c>
      <c r="C32" s="49">
        <v>11237.466666666667</v>
      </c>
      <c r="D32" s="49">
        <f>C32</f>
        <v>11237.466666666667</v>
      </c>
      <c r="E32" s="50" t="s">
        <v>24</v>
      </c>
      <c r="F32" s="51">
        <v>0.1</v>
      </c>
      <c r="G32" s="52">
        <f>+D32*(1+F32)</f>
        <v>12361.213333333335</v>
      </c>
      <c r="H32" s="53"/>
      <c r="I32" s="54">
        <v>1</v>
      </c>
      <c r="J32" s="52">
        <f>ROUNDUP(G32*I32,0)</f>
        <v>12362</v>
      </c>
      <c r="K32" s="50" t="s">
        <v>24</v>
      </c>
    </row>
    <row r="33" spans="1:11" ht="15.75" x14ac:dyDescent="0.25">
      <c r="A33" s="47" t="s">
        <v>42</v>
      </c>
      <c r="B33" s="48" t="s">
        <v>18</v>
      </c>
      <c r="C33" s="49">
        <v>14058.55</v>
      </c>
      <c r="D33" s="49">
        <f t="shared" ref="D33:D38" si="20">C33</f>
        <v>14058.55</v>
      </c>
      <c r="E33" s="50" t="s">
        <v>24</v>
      </c>
      <c r="F33" s="51">
        <v>0.1</v>
      </c>
      <c r="G33" s="52">
        <f t="shared" ref="G33:G38" si="21">+D33*(1+F33)</f>
        <v>15464.405000000001</v>
      </c>
      <c r="H33" s="53"/>
      <c r="I33" s="54">
        <v>1</v>
      </c>
      <c r="J33" s="52">
        <f t="shared" ref="J33:J38" si="22">ROUNDUP(G33*I33,0)</f>
        <v>15465</v>
      </c>
      <c r="K33" s="50" t="s">
        <v>24</v>
      </c>
    </row>
    <row r="34" spans="1:11" ht="15.75" x14ac:dyDescent="0.25">
      <c r="A34" s="47" t="s">
        <v>43</v>
      </c>
      <c r="B34" s="48" t="s">
        <v>18</v>
      </c>
      <c r="C34" s="49">
        <v>272.57499999999999</v>
      </c>
      <c r="D34" s="49">
        <f t="shared" si="20"/>
        <v>272.57499999999999</v>
      </c>
      <c r="E34" s="50" t="s">
        <v>24</v>
      </c>
      <c r="F34" s="51">
        <v>0.1</v>
      </c>
      <c r="G34" s="52">
        <f t="shared" si="21"/>
        <v>299.83250000000004</v>
      </c>
      <c r="H34" s="53"/>
      <c r="I34" s="54">
        <v>1</v>
      </c>
      <c r="J34" s="52">
        <f t="shared" si="22"/>
        <v>300</v>
      </c>
      <c r="K34" s="50" t="s">
        <v>24</v>
      </c>
    </row>
    <row r="35" spans="1:11" ht="15.75" x14ac:dyDescent="0.25">
      <c r="A35" s="47" t="s">
        <v>44</v>
      </c>
      <c r="B35" s="48" t="s">
        <v>18</v>
      </c>
      <c r="C35" s="49">
        <v>2162.3249999999998</v>
      </c>
      <c r="D35" s="49">
        <f t="shared" si="20"/>
        <v>2162.3249999999998</v>
      </c>
      <c r="E35" s="50" t="s">
        <v>24</v>
      </c>
      <c r="F35" s="51">
        <v>0.1</v>
      </c>
      <c r="G35" s="52">
        <f t="shared" si="21"/>
        <v>2378.5574999999999</v>
      </c>
      <c r="H35" s="53"/>
      <c r="I35" s="54">
        <v>1</v>
      </c>
      <c r="J35" s="52">
        <f t="shared" si="22"/>
        <v>2379</v>
      </c>
      <c r="K35" s="50" t="s">
        <v>24</v>
      </c>
    </row>
    <row r="36" spans="1:11" ht="15.75" x14ac:dyDescent="0.25">
      <c r="A36" s="47" t="s">
        <v>45</v>
      </c>
      <c r="B36" s="48" t="s">
        <v>18</v>
      </c>
      <c r="C36" s="49">
        <v>966.22500000000002</v>
      </c>
      <c r="D36" s="49">
        <f t="shared" si="20"/>
        <v>966.22500000000002</v>
      </c>
      <c r="E36" s="50" t="s">
        <v>24</v>
      </c>
      <c r="F36" s="51">
        <v>0.1</v>
      </c>
      <c r="G36" s="52">
        <f t="shared" si="21"/>
        <v>1062.8475000000001</v>
      </c>
      <c r="H36" s="53"/>
      <c r="I36" s="54">
        <v>1</v>
      </c>
      <c r="J36" s="52">
        <f t="shared" si="22"/>
        <v>1063</v>
      </c>
      <c r="K36" s="50" t="s">
        <v>24</v>
      </c>
    </row>
    <row r="37" spans="1:11" ht="15.75" x14ac:dyDescent="0.25">
      <c r="A37" s="47" t="s">
        <v>46</v>
      </c>
      <c r="B37" s="48" t="s">
        <v>18</v>
      </c>
      <c r="C37" s="49">
        <v>16286.8</v>
      </c>
      <c r="D37" s="49">
        <f t="shared" si="20"/>
        <v>16286.8</v>
      </c>
      <c r="E37" s="50" t="s">
        <v>24</v>
      </c>
      <c r="F37" s="51">
        <v>0.1</v>
      </c>
      <c r="G37" s="52">
        <f t="shared" si="21"/>
        <v>17915.48</v>
      </c>
      <c r="H37" s="53"/>
      <c r="I37" s="54">
        <v>1</v>
      </c>
      <c r="J37" s="52">
        <f t="shared" si="22"/>
        <v>17916</v>
      </c>
      <c r="K37" s="50" t="s">
        <v>24</v>
      </c>
    </row>
    <row r="38" spans="1:11" ht="15.75" x14ac:dyDescent="0.25">
      <c r="A38" s="47" t="s">
        <v>47</v>
      </c>
      <c r="B38" s="66" t="s">
        <v>27</v>
      </c>
      <c r="C38" s="49">
        <v>1191.825</v>
      </c>
      <c r="D38" s="49">
        <f t="shared" si="20"/>
        <v>1191.825</v>
      </c>
      <c r="E38" s="50" t="s">
        <v>24</v>
      </c>
      <c r="F38" s="51">
        <v>0.1</v>
      </c>
      <c r="G38" s="52">
        <f t="shared" si="21"/>
        <v>1311.0075000000002</v>
      </c>
      <c r="H38" s="53"/>
      <c r="I38" s="54">
        <v>1</v>
      </c>
      <c r="J38" s="52">
        <f t="shared" si="22"/>
        <v>1312</v>
      </c>
      <c r="K38" s="50" t="s">
        <v>24</v>
      </c>
    </row>
    <row r="39" spans="1:11" ht="18.75" x14ac:dyDescent="0.3">
      <c r="A39" s="65" t="s">
        <v>14</v>
      </c>
      <c r="B39" s="56"/>
      <c r="C39" s="57"/>
      <c r="D39" s="58"/>
      <c r="E39" s="59"/>
      <c r="F39" s="60"/>
      <c r="G39" s="61"/>
      <c r="H39" s="62"/>
      <c r="I39" s="63"/>
      <c r="J39" s="64"/>
      <c r="K39" s="59"/>
    </row>
    <row r="40" spans="1:11" ht="15.75" x14ac:dyDescent="0.25">
      <c r="A40" s="47" t="s">
        <v>59</v>
      </c>
      <c r="B40" s="48" t="s">
        <v>20</v>
      </c>
      <c r="C40" s="49">
        <v>14968.4</v>
      </c>
      <c r="D40" s="49">
        <f>C40</f>
        <v>14968.4</v>
      </c>
      <c r="E40" s="50" t="s">
        <v>23</v>
      </c>
      <c r="F40" s="51">
        <v>0.1</v>
      </c>
      <c r="G40" s="52">
        <f>+D40*(1+F40)</f>
        <v>16465.240000000002</v>
      </c>
      <c r="H40" s="53"/>
      <c r="I40" s="54">
        <v>1</v>
      </c>
      <c r="J40" s="52">
        <f>ROUNDUP(G40*I40,0)</f>
        <v>16466</v>
      </c>
      <c r="K40" s="50" t="s">
        <v>23</v>
      </c>
    </row>
    <row r="41" spans="1:11" ht="18.75" x14ac:dyDescent="0.3">
      <c r="A41" s="65" t="s">
        <v>55</v>
      </c>
      <c r="B41" s="56"/>
      <c r="C41" s="57"/>
      <c r="D41" s="58"/>
      <c r="E41" s="59"/>
      <c r="F41" s="60"/>
      <c r="G41" s="61"/>
      <c r="H41" s="62"/>
      <c r="I41" s="63"/>
      <c r="J41" s="64"/>
      <c r="K41" s="59"/>
    </row>
    <row r="42" spans="1:11" ht="15.75" x14ac:dyDescent="0.25">
      <c r="A42" s="47" t="s">
        <v>57</v>
      </c>
      <c r="B42" s="48" t="s">
        <v>18</v>
      </c>
      <c r="C42" s="49">
        <f>2558*3.12</f>
        <v>7980.96</v>
      </c>
      <c r="D42" s="49">
        <f>C42</f>
        <v>7980.96</v>
      </c>
      <c r="E42" s="50" t="s">
        <v>23</v>
      </c>
      <c r="F42" s="51">
        <v>0.1</v>
      </c>
      <c r="G42" s="52">
        <f>+D42*(1+F42)</f>
        <v>8779.0560000000005</v>
      </c>
      <c r="H42" s="53"/>
      <c r="I42" s="54">
        <v>1</v>
      </c>
      <c r="J42" s="52">
        <f>ROUNDUP(G42*I42,0)</f>
        <v>8780</v>
      </c>
      <c r="K42" s="50" t="s">
        <v>23</v>
      </c>
    </row>
    <row r="43" spans="1:11" ht="15.75" x14ac:dyDescent="0.25">
      <c r="A43" s="47" t="s">
        <v>58</v>
      </c>
      <c r="B43" s="48" t="s">
        <v>18</v>
      </c>
      <c r="C43" s="49">
        <v>2558</v>
      </c>
      <c r="D43" s="49">
        <f t="shared" ref="D43" si="23">C43</f>
        <v>2558</v>
      </c>
      <c r="E43" s="50" t="s">
        <v>24</v>
      </c>
      <c r="F43" s="51">
        <v>0.1</v>
      </c>
      <c r="G43" s="52">
        <f t="shared" ref="G43" si="24">+D43*(1+F43)</f>
        <v>2813.8</v>
      </c>
      <c r="H43" s="53"/>
      <c r="I43" s="54">
        <v>1</v>
      </c>
      <c r="J43" s="52">
        <f t="shared" ref="J43" si="25">ROUNDUP(G43*I43,0)</f>
        <v>2814</v>
      </c>
      <c r="K43" s="50" t="s">
        <v>24</v>
      </c>
    </row>
    <row r="44" spans="1:11" ht="18.75" x14ac:dyDescent="0.3">
      <c r="A44" s="65" t="s">
        <v>15</v>
      </c>
      <c r="B44" s="56"/>
      <c r="C44" s="57"/>
      <c r="D44" s="58"/>
      <c r="E44" s="59"/>
      <c r="F44" s="60"/>
      <c r="G44" s="61"/>
      <c r="H44" s="62"/>
      <c r="I44" s="63"/>
      <c r="J44" s="64"/>
      <c r="K44" s="59"/>
    </row>
    <row r="45" spans="1:11" ht="15.75" x14ac:dyDescent="0.25">
      <c r="A45" s="47" t="s">
        <v>56</v>
      </c>
      <c r="B45" s="48" t="s">
        <v>21</v>
      </c>
      <c r="C45" s="49">
        <v>5749.33</v>
      </c>
      <c r="D45" s="49">
        <f>C45</f>
        <v>5749.33</v>
      </c>
      <c r="E45" s="50" t="s">
        <v>23</v>
      </c>
      <c r="F45" s="51">
        <v>0.1</v>
      </c>
      <c r="G45" s="52">
        <f>+D45*(1+F45)</f>
        <v>6324.2630000000008</v>
      </c>
      <c r="H45" s="53"/>
      <c r="I45" s="54">
        <v>1</v>
      </c>
      <c r="J45" s="52">
        <f>ROUNDUP(G45*I45,0)</f>
        <v>6325</v>
      </c>
      <c r="K45" s="50" t="s">
        <v>23</v>
      </c>
    </row>
    <row r="46" spans="1:11" ht="15.75" x14ac:dyDescent="0.25">
      <c r="A46" s="47" t="s">
        <v>16</v>
      </c>
      <c r="B46" s="48" t="s">
        <v>21</v>
      </c>
      <c r="C46" s="49">
        <v>5749.33</v>
      </c>
      <c r="D46" s="49">
        <f>C46</f>
        <v>5749.33</v>
      </c>
      <c r="E46" s="50" t="s">
        <v>23</v>
      </c>
      <c r="F46" s="51">
        <v>0.1</v>
      </c>
      <c r="G46" s="52">
        <f>+D46*(1+F46)</f>
        <v>6324.2630000000008</v>
      </c>
      <c r="H46" s="53"/>
      <c r="I46" s="54">
        <v>1</v>
      </c>
      <c r="J46" s="52">
        <f>ROUNDUP(G46*I46,0)</f>
        <v>6325</v>
      </c>
      <c r="K46" s="50" t="s">
        <v>23</v>
      </c>
    </row>
    <row r="47" spans="1:11" x14ac:dyDescent="0.25">
      <c r="B47" s="67"/>
      <c r="D47"/>
      <c r="G47" s="21"/>
      <c r="H47" s="22"/>
      <c r="I47" s="23"/>
      <c r="J47"/>
    </row>
    <row r="48" spans="1:11" x14ac:dyDescent="0.25">
      <c r="B48" s="67"/>
      <c r="D48"/>
      <c r="G48" s="21"/>
      <c r="H48" s="22"/>
      <c r="I48" s="23"/>
      <c r="J48"/>
    </row>
    <row r="49" spans="2:10" x14ac:dyDescent="0.25">
      <c r="B49" s="67"/>
      <c r="D49"/>
      <c r="G49" s="21"/>
      <c r="H49" s="22"/>
      <c r="I49" s="23"/>
      <c r="J49"/>
    </row>
    <row r="50" spans="2:10" x14ac:dyDescent="0.25">
      <c r="B50" s="67"/>
      <c r="D50"/>
      <c r="G50" s="21"/>
      <c r="H50" s="22"/>
      <c r="I50" s="23"/>
      <c r="J50"/>
    </row>
  </sheetData>
  <printOptions horizontalCentered="1"/>
  <pageMargins left="0.2" right="0.2" top="0.25" bottom="0.25" header="0.05" footer="0.05"/>
  <pageSetup scale="55" fitToHeight="0" orientation="landscape" horizontalDpi="0" verticalDpi="0" r:id="rId1"/>
  <headerFoot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</vt:lpstr>
      <vt:lpstr>Master!Print_Area</vt:lpstr>
      <vt:lpstr>Master!Print_Titles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Baldwin</dc:creator>
  <cp:lastModifiedBy>shahpal</cp:lastModifiedBy>
  <cp:lastPrinted>2016-09-05T06:31:54Z</cp:lastPrinted>
  <dcterms:created xsi:type="dcterms:W3CDTF">2016-09-05T05:45:01Z</dcterms:created>
  <dcterms:modified xsi:type="dcterms:W3CDTF">2023-02-14T18:55:12Z</dcterms:modified>
</cp:coreProperties>
</file>